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bishopstopford2-my.sharepoint.com/personal/aharwood_bishopstopford_com/Documents/Website/"/>
    </mc:Choice>
  </mc:AlternateContent>
  <xr:revisionPtr revIDLastSave="0" documentId="8_{032F79A9-65B3-4F4F-A83F-901284D6BACF}" xr6:coauthVersionLast="47" xr6:coauthVersionMax="47" xr10:uidLastSave="{00000000-0000-0000-0000-000000000000}"/>
  <workbookProtection workbookAlgorithmName="SHA-512" workbookHashValue="Mkto1fymIeFEElBb0R2IG9elVZz2BFqIMfl3OQBYzPfxRQwKfWN8H4IrvVrIjvPSBFuIx9Prog3luVgtB+RfXw==" workbookSaltValue="lKuIUyiHVbObbaro3mg2YQ==" workbookSpinCount="100000" lockStructure="1"/>
  <bookViews>
    <workbookView xWindow="-110" yWindow="-110" windowWidth="19420" windowHeight="11620" xr2:uid="{00000000-000D-0000-FFFF-FFFF00000000}"/>
  </bookViews>
  <sheets>
    <sheet name="Sixth Form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37" i="2"/>
  <c r="D38" i="2"/>
  <c r="D35" i="2"/>
  <c r="D29" i="2"/>
  <c r="D24" i="2"/>
  <c r="D32" i="2"/>
  <c r="D33" i="2"/>
  <c r="D34" i="2"/>
  <c r="D31" i="2"/>
  <c r="D5" i="2" l="1"/>
  <c r="D6" i="2"/>
  <c r="D7" i="2"/>
  <c r="D10" i="2"/>
  <c r="D11" i="2"/>
  <c r="D12" i="2"/>
  <c r="D13" i="2"/>
  <c r="D14" i="2"/>
  <c r="D15" i="2"/>
  <c r="D16" i="2"/>
  <c r="D17" i="2"/>
  <c r="D19" i="2"/>
  <c r="D20" i="2"/>
  <c r="D23" i="2"/>
  <c r="D21" i="2"/>
  <c r="E23" i="2" l="1"/>
  <c r="F23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D18" i="2"/>
  <c r="D8" i="2" l="1"/>
  <c r="D28" i="2" l="1"/>
  <c r="D27" i="2"/>
  <c r="D26" i="2"/>
  <c r="D9" i="2" l="1"/>
  <c r="E16" i="2" l="1"/>
  <c r="F16" i="2" s="1"/>
  <c r="E12" i="2"/>
  <c r="F12" i="2" s="1"/>
  <c r="E8" i="2"/>
  <c r="F8" i="2" s="1"/>
  <c r="E14" i="2"/>
  <c r="F14" i="2" s="1"/>
  <c r="E11" i="2"/>
  <c r="F11" i="2" s="1"/>
  <c r="E13" i="2"/>
  <c r="F13" i="2" s="1"/>
  <c r="E15" i="2"/>
  <c r="E17" i="2"/>
  <c r="F17" i="2" s="1"/>
  <c r="E6" i="2"/>
  <c r="M2" i="2" s="1"/>
  <c r="E10" i="2"/>
  <c r="F10" i="2" s="1"/>
  <c r="E9" i="2"/>
  <c r="F9" i="2" s="1"/>
  <c r="E7" i="2"/>
  <c r="N2" i="2" s="1"/>
  <c r="E18" i="2"/>
  <c r="F18" i="2" s="1"/>
  <c r="E5" i="2"/>
  <c r="L2" i="2" s="1"/>
  <c r="F15" i="2"/>
  <c r="I1" i="2"/>
  <c r="B22" i="2"/>
  <c r="D25" i="2"/>
  <c r="E25" i="2" s="1"/>
  <c r="F25" i="2" s="1"/>
  <c r="G3" i="2"/>
  <c r="F3" i="2"/>
  <c r="I2" i="2" s="1"/>
  <c r="E29" i="2"/>
  <c r="F29" i="2" s="1"/>
  <c r="D30" i="2"/>
  <c r="E30" i="2" s="1"/>
  <c r="F30" i="2" s="1"/>
  <c r="E20" i="2"/>
  <c r="F20" i="2" s="1"/>
  <c r="E21" i="2"/>
  <c r="F21" i="2" s="1"/>
  <c r="E24" i="2"/>
  <c r="F24" i="2" s="1"/>
  <c r="E26" i="2"/>
  <c r="F26" i="2" s="1"/>
  <c r="E27" i="2"/>
  <c r="F27" i="2" s="1"/>
  <c r="E28" i="2"/>
  <c r="F28" i="2" s="1"/>
  <c r="E19" i="2"/>
  <c r="F19" i="2" s="1"/>
  <c r="D2" i="2"/>
  <c r="E2" i="2" s="1"/>
  <c r="K2" i="2" s="1"/>
  <c r="C22" i="2" l="1"/>
  <c r="D22" i="2" s="1"/>
  <c r="E22" i="2" s="1"/>
  <c r="F22" i="2" s="1"/>
  <c r="G9" i="2" s="1"/>
  <c r="P2" i="2" s="1"/>
  <c r="D3" i="2"/>
  <c r="E3" i="2" s="1"/>
  <c r="G10" i="2" l="1"/>
  <c r="Q2" i="2" s="1"/>
  <c r="G8" i="2"/>
  <c r="O2" i="2" s="1"/>
  <c r="J2" i="2"/>
  <c r="R2" i="2" l="1"/>
</calcChain>
</file>

<file path=xl/sharedStrings.xml><?xml version="1.0" encoding="utf-8"?>
<sst xmlns="http://schemas.openxmlformats.org/spreadsheetml/2006/main" count="144" uniqueCount="105">
  <si>
    <t>Subject</t>
  </si>
  <si>
    <t>Points</t>
  </si>
  <si>
    <t>Maths (x2)</t>
  </si>
  <si>
    <t>Open 1</t>
  </si>
  <si>
    <t>Open 2</t>
  </si>
  <si>
    <t>Open 3</t>
  </si>
  <si>
    <t>GCSE Grade</t>
  </si>
  <si>
    <t>GCSE Value</t>
  </si>
  <si>
    <t>A*</t>
  </si>
  <si>
    <t>A</t>
  </si>
  <si>
    <t>B</t>
  </si>
  <si>
    <t>C</t>
  </si>
  <si>
    <t>D</t>
  </si>
  <si>
    <t>E</t>
  </si>
  <si>
    <t>F</t>
  </si>
  <si>
    <t>G</t>
  </si>
  <si>
    <t>DT</t>
  </si>
  <si>
    <t>History</t>
  </si>
  <si>
    <t>Biology</t>
  </si>
  <si>
    <t>Chemistry</t>
  </si>
  <si>
    <t>Physics</t>
  </si>
  <si>
    <t>Geography</t>
  </si>
  <si>
    <t>Computer Science</t>
  </si>
  <si>
    <t>Ebacc Subjects</t>
  </si>
  <si>
    <t>Drama</t>
  </si>
  <si>
    <t>Music</t>
  </si>
  <si>
    <t>Art</t>
  </si>
  <si>
    <t>RE</t>
  </si>
  <si>
    <t>PE</t>
  </si>
  <si>
    <t>Open</t>
  </si>
  <si>
    <t>Health &amp; Soc Care</t>
  </si>
  <si>
    <t>English Language</t>
  </si>
  <si>
    <t>Ebac 1</t>
  </si>
  <si>
    <t>Ebac 2</t>
  </si>
  <si>
    <t>Ebac 3</t>
  </si>
  <si>
    <t>Total</t>
  </si>
  <si>
    <t>Calculations</t>
  </si>
  <si>
    <t>REST</t>
  </si>
  <si>
    <t>D*</t>
  </si>
  <si>
    <t>M</t>
  </si>
  <si>
    <t>P</t>
  </si>
  <si>
    <t>Value</t>
  </si>
  <si>
    <t>iMedia Grade</t>
  </si>
  <si>
    <t>D*2</t>
  </si>
  <si>
    <t>D2</t>
  </si>
  <si>
    <t>M2</t>
  </si>
  <si>
    <t>P2</t>
  </si>
  <si>
    <t>D1</t>
  </si>
  <si>
    <t>M1</t>
  </si>
  <si>
    <t>P1</t>
  </si>
  <si>
    <t>iMedia</t>
  </si>
  <si>
    <t>The entry requirements to the Sixth Form are</t>
  </si>
  <si>
    <t>English Literature</t>
  </si>
  <si>
    <t>Maths doubled</t>
  </si>
  <si>
    <t>English total</t>
  </si>
  <si>
    <t>Spanish</t>
  </si>
  <si>
    <t>French</t>
  </si>
  <si>
    <t>German</t>
  </si>
  <si>
    <t>Student Details</t>
  </si>
  <si>
    <t>Name</t>
  </si>
  <si>
    <t>Telephone Number</t>
  </si>
  <si>
    <t>Email Address</t>
  </si>
  <si>
    <t>Art &amp; Design</t>
  </si>
  <si>
    <t>Economics</t>
  </si>
  <si>
    <t>English Lit</t>
  </si>
  <si>
    <t>Health &amp; Social Care</t>
  </si>
  <si>
    <t>Maths</t>
  </si>
  <si>
    <t>Maths (Further)</t>
  </si>
  <si>
    <t>Politics</t>
  </si>
  <si>
    <t>Religious Studies</t>
  </si>
  <si>
    <t>Theatre Studies</t>
  </si>
  <si>
    <t>Psychology</t>
  </si>
  <si>
    <t>3. A GCSE pass in Maths of at least a grade 4</t>
  </si>
  <si>
    <t>English Lang &amp; Lit</t>
  </si>
  <si>
    <t>Geology</t>
  </si>
  <si>
    <r>
      <t xml:space="preserve">1. An Attainment 8 score of 50 or more, </t>
    </r>
    <r>
      <rPr>
        <b/>
        <sz val="13"/>
        <color theme="1"/>
        <rFont val="Calibri"/>
        <family val="2"/>
        <scheme val="minor"/>
      </rPr>
      <t>and</t>
    </r>
  </si>
  <si>
    <r>
      <t xml:space="preserve">2. A GCSE pass in English of at least grade 5 </t>
    </r>
    <r>
      <rPr>
        <b/>
        <sz val="13"/>
        <color theme="1"/>
        <rFont val="Calibri"/>
        <family val="2"/>
        <scheme val="minor"/>
      </rPr>
      <t>and</t>
    </r>
    <r>
      <rPr>
        <sz val="13"/>
        <color theme="1"/>
        <rFont val="Calibri"/>
        <family val="2"/>
        <scheme val="minor"/>
      </rPr>
      <t xml:space="preserve"> </t>
    </r>
  </si>
  <si>
    <t>Business</t>
  </si>
  <si>
    <t>Combined/ trilogy Science</t>
  </si>
  <si>
    <t>9 8</t>
  </si>
  <si>
    <t>9 9</t>
  </si>
  <si>
    <t>8 8</t>
  </si>
  <si>
    <t>8 7</t>
  </si>
  <si>
    <t>7 7</t>
  </si>
  <si>
    <t>7 6</t>
  </si>
  <si>
    <t>6 6</t>
  </si>
  <si>
    <t>6 5</t>
  </si>
  <si>
    <t>5 5</t>
  </si>
  <si>
    <t>5 4</t>
  </si>
  <si>
    <t xml:space="preserve">4 4 </t>
  </si>
  <si>
    <t>4 3</t>
  </si>
  <si>
    <t xml:space="preserve">3 3 </t>
  </si>
  <si>
    <t xml:space="preserve">3 2 </t>
  </si>
  <si>
    <t>2 2</t>
  </si>
  <si>
    <t>2 1</t>
  </si>
  <si>
    <t>1 1</t>
  </si>
  <si>
    <t xml:space="preserve">1 0 </t>
  </si>
  <si>
    <t>Combined Sci Grade</t>
  </si>
  <si>
    <t>Extra Ebacc Subjects</t>
  </si>
  <si>
    <t>Other GCSE's not listed</t>
  </si>
  <si>
    <t>Other vocational courses not listed</t>
  </si>
  <si>
    <t>Food &amp; Nutrition</t>
  </si>
  <si>
    <t>ICT - Cam Nationals</t>
  </si>
  <si>
    <t>Grade</t>
  </si>
  <si>
    <t>A place is not guaranteed for any application with a GCSE Attainment 8 score between 45 and 49.5, but will be considered on an individual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</si>
</sst>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11" borderId="27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4" fontId="1" fillId="12" borderId="0" xfId="0" applyNumberFormat="1" applyFont="1" applyFill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/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21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/>
    </xf>
    <xf numFmtId="0" fontId="1" fillId="8" borderId="30" xfId="0" quotePrefix="1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1" fillId="8" borderId="31" xfId="0" applyFont="1" applyFill="1" applyBorder="1"/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0" fontId="1" fillId="4" borderId="10" xfId="0" quotePrefix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 wrapText="1"/>
    </xf>
    <xf numFmtId="0" fontId="1" fillId="15" borderId="10" xfId="0" applyFont="1" applyFill="1" applyBorder="1" applyAlignment="1">
      <alignment vertical="center" wrapText="1"/>
    </xf>
    <xf numFmtId="0" fontId="1" fillId="15" borderId="10" xfId="0" applyFont="1" applyFill="1" applyBorder="1" applyAlignment="1" applyProtection="1">
      <alignment horizontal="center" vertical="center" wrapText="1"/>
      <protection locked="0"/>
    </xf>
    <xf numFmtId="0" fontId="1" fillId="4" borderId="15" xfId="0" quotePrefix="1" applyFont="1" applyFill="1" applyBorder="1" applyAlignment="1" applyProtection="1">
      <alignment horizontal="center" vertical="center" wrapText="1"/>
      <protection locked="0"/>
    </xf>
    <xf numFmtId="16" fontId="1" fillId="0" borderId="0" xfId="0" applyNumberFormat="1" applyFont="1"/>
    <xf numFmtId="0" fontId="1" fillId="0" borderId="6" xfId="0" applyFont="1" applyBorder="1"/>
    <xf numFmtId="0" fontId="1" fillId="0" borderId="8" xfId="0" applyFont="1" applyBorder="1"/>
    <xf numFmtId="16" fontId="1" fillId="0" borderId="30" xfId="0" applyNumberFormat="1" applyFont="1" applyBorder="1"/>
    <xf numFmtId="0" fontId="1" fillId="8" borderId="21" xfId="0" applyFont="1" applyFill="1" applyBorder="1" applyAlignment="1">
      <alignment wrapText="1"/>
    </xf>
    <xf numFmtId="0" fontId="1" fillId="17" borderId="10" xfId="0" applyFont="1" applyFill="1" applyBorder="1" applyProtection="1">
      <protection locked="0"/>
    </xf>
    <xf numFmtId="0" fontId="1" fillId="17" borderId="10" xfId="0" applyFont="1" applyFill="1" applyBorder="1" applyAlignment="1" applyProtection="1">
      <alignment horizontal="center" vertical="center" wrapText="1"/>
      <protection locked="0"/>
    </xf>
    <xf numFmtId="0" fontId="1" fillId="17" borderId="14" xfId="0" applyFont="1" applyFill="1" applyBorder="1" applyProtection="1">
      <protection locked="0"/>
    </xf>
    <xf numFmtId="0" fontId="1" fillId="17" borderId="10" xfId="0" applyFont="1" applyFill="1" applyBorder="1" applyAlignment="1">
      <alignment horizontal="center" vertical="center"/>
    </xf>
    <xf numFmtId="164" fontId="1" fillId="5" borderId="39" xfId="0" applyNumberFormat="1" applyFont="1" applyFill="1" applyBorder="1" applyAlignment="1">
      <alignment horizontal="center" vertical="center" wrapText="1"/>
    </xf>
    <xf numFmtId="1" fontId="1" fillId="12" borderId="0" xfId="0" applyNumberFormat="1" applyFont="1" applyFill="1" applyBorder="1" applyAlignment="1">
      <alignment horizontal="center" vertical="center" wrapText="1"/>
    </xf>
    <xf numFmtId="0" fontId="1" fillId="18" borderId="10" xfId="0" applyFont="1" applyFill="1" applyBorder="1" applyAlignment="1" applyProtection="1">
      <alignment vertical="center" wrapText="1"/>
      <protection locked="0"/>
    </xf>
    <xf numFmtId="0" fontId="1" fillId="14" borderId="10" xfId="0" applyFont="1" applyFill="1" applyBorder="1" applyAlignment="1" applyProtection="1">
      <alignment vertical="center" wrapText="1"/>
      <protection locked="0"/>
    </xf>
    <xf numFmtId="0" fontId="1" fillId="14" borderId="3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>
      <alignment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 applyAlignment="1">
      <alignment horizontal="center" vertical="center" wrapText="1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10" xfId="0" applyFont="1" applyFill="1" applyBorder="1" applyAlignment="1" applyProtection="1">
      <alignment horizontal="center" vertical="center" wrapText="1"/>
      <protection locked="0"/>
    </xf>
    <xf numFmtId="0" fontId="1" fillId="13" borderId="5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/>
    </xf>
    <xf numFmtId="0" fontId="1" fillId="13" borderId="5" xfId="0" applyFont="1" applyFill="1" applyBorder="1" applyAlignment="1" applyProtection="1">
      <alignment horizontal="left"/>
      <protection locked="0"/>
    </xf>
    <xf numFmtId="0" fontId="1" fillId="13" borderId="37" xfId="0" applyFont="1" applyFill="1" applyBorder="1" applyAlignment="1" applyProtection="1">
      <alignment horizontal="left"/>
      <protection locked="0"/>
    </xf>
    <xf numFmtId="0" fontId="1" fillId="13" borderId="2" xfId="0" applyFont="1" applyFill="1" applyBorder="1" applyAlignment="1" applyProtection="1">
      <alignment horizontal="left"/>
      <protection locked="0"/>
    </xf>
    <xf numFmtId="0" fontId="1" fillId="18" borderId="11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left" vertical="center"/>
    </xf>
    <xf numFmtId="0" fontId="3" fillId="13" borderId="4" xfId="0" applyFont="1" applyFill="1" applyBorder="1" applyAlignment="1">
      <alignment horizontal="left" vertical="center"/>
    </xf>
    <xf numFmtId="0" fontId="3" fillId="13" borderId="26" xfId="0" applyFont="1" applyFill="1" applyBorder="1" applyAlignment="1">
      <alignment horizontal="left" vertical="center" wrapText="1"/>
    </xf>
    <xf numFmtId="0" fontId="3" fillId="13" borderId="14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0" fillId="13" borderId="5" xfId="0" applyFont="1" applyFill="1" applyBorder="1" applyAlignment="1">
      <alignment horizontal="center"/>
    </xf>
    <xf numFmtId="0" fontId="0" fillId="13" borderId="37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7" borderId="19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16" borderId="33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37" xfId="0" applyFont="1" applyFill="1" applyBorder="1" applyAlignment="1">
      <alignment vertical="center" wrapText="1"/>
    </xf>
    <xf numFmtId="0" fontId="1" fillId="15" borderId="21" xfId="0" applyFont="1" applyFill="1" applyBorder="1" applyAlignment="1">
      <alignment vertical="center" wrapText="1"/>
    </xf>
    <xf numFmtId="0" fontId="1" fillId="15" borderId="23" xfId="0" applyFont="1" applyFill="1" applyBorder="1" applyAlignment="1">
      <alignment vertical="center" wrapText="1"/>
    </xf>
    <xf numFmtId="0" fontId="1" fillId="15" borderId="21" xfId="0" applyFont="1" applyFill="1" applyBorder="1" applyAlignment="1">
      <alignment horizontal="left" vertical="center" wrapText="1"/>
    </xf>
    <xf numFmtId="0" fontId="1" fillId="15" borderId="23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0" borderId="19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4" borderId="19" xfId="0" quotePrefix="1" applyFont="1" applyFill="1" applyBorder="1" applyAlignment="1" applyProtection="1">
      <alignment horizontal="center" vertical="center" wrapText="1"/>
      <protection locked="0"/>
    </xf>
    <xf numFmtId="0" fontId="1" fillId="4" borderId="15" xfId="0" quotePrefix="1" applyFont="1" applyFill="1" applyBorder="1" applyAlignment="1" applyProtection="1">
      <alignment horizontal="center" vertical="center" wrapText="1"/>
      <protection locked="0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/>
    </xf>
    <xf numFmtId="0" fontId="1" fillId="13" borderId="5" xfId="0" applyFont="1" applyFill="1" applyBorder="1" applyAlignment="1" applyProtection="1">
      <alignment horizontal="left"/>
      <protection locked="0"/>
    </xf>
    <xf numFmtId="0" fontId="1" fillId="13" borderId="37" xfId="0" applyFont="1" applyFill="1" applyBorder="1" applyAlignment="1" applyProtection="1">
      <alignment horizontal="left"/>
      <protection locked="0"/>
    </xf>
    <xf numFmtId="0" fontId="1" fillId="13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178594</xdr:colOff>
      <xdr:row>18</xdr:row>
      <xdr:rowOff>207166</xdr:rowOff>
    </xdr:from>
    <xdr:to>
      <xdr:col>18</xdr:col>
      <xdr:colOff>4763</xdr:colOff>
      <xdr:row>21</xdr:row>
      <xdr:rowOff>179395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4" y="4279104"/>
          <a:ext cx="5029200" cy="60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23"/>
  <sheetViews>
    <sheetView tabSelected="1" zoomScale="80" zoomScaleNormal="80" workbookViewId="0">
      <selection activeCell="AE11" sqref="AE11"/>
    </sheetView>
  </sheetViews>
  <sheetFormatPr defaultColWidth="9.1796875" defaultRowHeight="15.5" x14ac:dyDescent="0.35"/>
  <cols>
    <col min="1" max="1" width="13.7265625" style="1" customWidth="1"/>
    <col min="2" max="2" width="19.26953125" style="1" bestFit="1" customWidth="1"/>
    <col min="3" max="3" width="13.26953125" style="1" bestFit="1" customWidth="1"/>
    <col min="4" max="4" width="9.453125" style="1" customWidth="1"/>
    <col min="5" max="5" width="15.1796875" style="1" hidden="1" customWidth="1"/>
    <col min="6" max="6" width="14.26953125" style="1" hidden="1" customWidth="1"/>
    <col min="7" max="7" width="15.7265625" style="1" hidden="1" customWidth="1"/>
    <col min="8" max="8" width="3.26953125" style="26" customWidth="1"/>
    <col min="9" max="9" width="11.1796875" style="1" bestFit="1" customWidth="1"/>
    <col min="10" max="11" width="10.26953125" style="1" customWidth="1"/>
    <col min="12" max="12" width="5.81640625" style="1" bestFit="1" customWidth="1"/>
    <col min="13" max="13" width="5.7265625" style="1" customWidth="1"/>
    <col min="14" max="14" width="5.81640625" style="1" customWidth="1"/>
    <col min="15" max="15" width="6" style="1" customWidth="1"/>
    <col min="16" max="16" width="6.26953125" style="1" customWidth="1"/>
    <col min="17" max="17" width="7.1796875" style="1" customWidth="1"/>
    <col min="18" max="18" width="6" style="1" bestFit="1" customWidth="1"/>
    <col min="19" max="19" width="9.1796875" style="26" customWidth="1"/>
    <col min="20" max="20" width="9.1796875" style="26" hidden="1" customWidth="1"/>
    <col min="21" max="21" width="9.26953125" style="26" hidden="1" customWidth="1"/>
    <col min="22" max="25" width="9.1796875" style="26" hidden="1" customWidth="1"/>
    <col min="26" max="26" width="13.81640625" style="26" hidden="1" customWidth="1"/>
    <col min="27" max="27" width="9.1796875" style="26" hidden="1" customWidth="1"/>
    <col min="28" max="29" width="9.1796875" style="26" customWidth="1"/>
    <col min="30" max="59" width="9.1796875" style="26"/>
    <col min="60" max="16384" width="9.1796875" style="1"/>
  </cols>
  <sheetData>
    <row r="1" spans="1:27" ht="32.25" customHeight="1" thickBot="1" x14ac:dyDescent="0.4">
      <c r="A1" s="140" t="s">
        <v>0</v>
      </c>
      <c r="B1" s="141"/>
      <c r="C1" s="58" t="s">
        <v>103</v>
      </c>
      <c r="D1" s="59" t="s">
        <v>1</v>
      </c>
      <c r="E1" s="136" t="s">
        <v>36</v>
      </c>
      <c r="F1" s="136"/>
      <c r="G1" s="136"/>
      <c r="I1" s="45" t="str">
        <f>IF(C3&gt;C4,A3,A4)</f>
        <v>English Literature</v>
      </c>
      <c r="J1" s="49" t="s">
        <v>54</v>
      </c>
      <c r="K1" s="50" t="s">
        <v>53</v>
      </c>
      <c r="L1" s="2" t="s">
        <v>32</v>
      </c>
      <c r="M1" s="3" t="s">
        <v>33</v>
      </c>
      <c r="N1" s="4" t="s">
        <v>34</v>
      </c>
      <c r="O1" s="22" t="s">
        <v>3</v>
      </c>
      <c r="P1" s="23" t="s">
        <v>4</v>
      </c>
      <c r="Q1" s="24" t="s">
        <v>5</v>
      </c>
      <c r="R1" s="44" t="s">
        <v>35</v>
      </c>
      <c r="T1" s="35" t="s">
        <v>6</v>
      </c>
      <c r="U1" s="36" t="s">
        <v>7</v>
      </c>
      <c r="W1" s="35" t="s">
        <v>42</v>
      </c>
      <c r="X1" s="37" t="s">
        <v>41</v>
      </c>
      <c r="Z1" s="80" t="s">
        <v>97</v>
      </c>
      <c r="AA1" s="37" t="s">
        <v>41</v>
      </c>
    </row>
    <row r="2" spans="1:27" ht="16" thickBot="1" x14ac:dyDescent="0.4">
      <c r="A2" s="142" t="s">
        <v>2</v>
      </c>
      <c r="B2" s="143"/>
      <c r="C2" s="56"/>
      <c r="D2" s="57">
        <f>C2*2</f>
        <v>0</v>
      </c>
      <c r="E2" s="46">
        <f>D2</f>
        <v>0</v>
      </c>
      <c r="F2" s="8"/>
      <c r="I2" s="9">
        <f>F3</f>
        <v>0</v>
      </c>
      <c r="J2" s="52">
        <f>D3</f>
        <v>0</v>
      </c>
      <c r="K2" s="51">
        <f>E2</f>
        <v>0</v>
      </c>
      <c r="L2" s="10">
        <f>E5</f>
        <v>0</v>
      </c>
      <c r="M2" s="11">
        <f>E6</f>
        <v>0</v>
      </c>
      <c r="N2" s="12">
        <f>E7</f>
        <v>0</v>
      </c>
      <c r="O2" s="5">
        <f>G8</f>
        <v>0</v>
      </c>
      <c r="P2" s="6">
        <f>G9</f>
        <v>0</v>
      </c>
      <c r="Q2" s="7">
        <f>G10</f>
        <v>0</v>
      </c>
      <c r="R2" s="13">
        <f>SUM(J2:Q2)</f>
        <v>0</v>
      </c>
      <c r="T2" s="38" t="s">
        <v>8</v>
      </c>
      <c r="U2" s="39">
        <v>8.5</v>
      </c>
      <c r="W2" s="40" t="s">
        <v>43</v>
      </c>
      <c r="X2" s="41">
        <v>8.5</v>
      </c>
      <c r="Z2" s="79" t="s">
        <v>80</v>
      </c>
      <c r="AA2" s="41">
        <v>9</v>
      </c>
    </row>
    <row r="3" spans="1:27" ht="16" thickBot="1" x14ac:dyDescent="0.4">
      <c r="A3" s="144" t="s">
        <v>31</v>
      </c>
      <c r="B3" s="145"/>
      <c r="C3" s="74"/>
      <c r="D3" s="150">
        <f>IF(AND(C3&gt;0,C4&gt;0),F3*2,F3)</f>
        <v>0</v>
      </c>
      <c r="E3" s="47">
        <f>D3</f>
        <v>0</v>
      </c>
      <c r="F3" s="148">
        <f>MAX(C3:C4)</f>
        <v>0</v>
      </c>
      <c r="G3" s="149">
        <f>IF(AND(C3&gt;0,C4&gt;0),MIN(C3:C4),0)</f>
        <v>0</v>
      </c>
      <c r="I3" s="26"/>
      <c r="J3" s="26"/>
      <c r="K3" s="26"/>
      <c r="L3" s="26"/>
      <c r="M3" s="26"/>
      <c r="N3" s="26"/>
      <c r="O3" s="26"/>
      <c r="P3" s="26"/>
      <c r="Q3" s="26"/>
      <c r="R3" s="26"/>
      <c r="T3" s="29" t="s">
        <v>9</v>
      </c>
      <c r="U3" s="30">
        <v>7</v>
      </c>
      <c r="W3" s="31" t="s">
        <v>44</v>
      </c>
      <c r="X3" s="32">
        <v>7</v>
      </c>
      <c r="Z3" s="77" t="s">
        <v>79</v>
      </c>
      <c r="AA3" s="32">
        <v>8.5</v>
      </c>
    </row>
    <row r="4" spans="1:27" ht="17.5" thickBot="1" x14ac:dyDescent="0.4">
      <c r="A4" s="146" t="s">
        <v>52</v>
      </c>
      <c r="B4" s="147"/>
      <c r="C4" s="74"/>
      <c r="D4" s="151"/>
      <c r="E4" s="48"/>
      <c r="F4" s="148"/>
      <c r="G4" s="149"/>
      <c r="I4" s="154" t="s">
        <v>51</v>
      </c>
      <c r="J4" s="155"/>
      <c r="K4" s="155"/>
      <c r="L4" s="155"/>
      <c r="M4" s="155"/>
      <c r="N4" s="155"/>
      <c r="O4" s="155"/>
      <c r="P4" s="155"/>
      <c r="Q4" s="155"/>
      <c r="R4" s="156"/>
      <c r="T4" s="29" t="s">
        <v>10</v>
      </c>
      <c r="U4" s="30">
        <v>5.5</v>
      </c>
      <c r="W4" s="31" t="s">
        <v>45</v>
      </c>
      <c r="X4" s="32">
        <v>5.5</v>
      </c>
      <c r="Z4" s="77" t="s">
        <v>81</v>
      </c>
      <c r="AA4" s="32">
        <v>8</v>
      </c>
    </row>
    <row r="5" spans="1:27" ht="17.5" thickBot="1" x14ac:dyDescent="0.4">
      <c r="A5" s="137" t="s">
        <v>23</v>
      </c>
      <c r="B5" s="53" t="s">
        <v>18</v>
      </c>
      <c r="C5" s="54"/>
      <c r="D5" s="55">
        <f>C5</f>
        <v>0</v>
      </c>
      <c r="E5" s="15">
        <f>LARGE($D$5:$D$18,1)</f>
        <v>0</v>
      </c>
      <c r="F5" s="8"/>
      <c r="I5" s="157" t="s">
        <v>75</v>
      </c>
      <c r="J5" s="158"/>
      <c r="K5" s="158"/>
      <c r="L5" s="158"/>
      <c r="M5" s="158"/>
      <c r="N5" s="158"/>
      <c r="O5" s="158"/>
      <c r="P5" s="158"/>
      <c r="Q5" s="158"/>
      <c r="R5" s="159"/>
      <c r="T5" s="29" t="s">
        <v>11</v>
      </c>
      <c r="U5" s="30">
        <v>4</v>
      </c>
      <c r="W5" s="31" t="s">
        <v>46</v>
      </c>
      <c r="X5" s="32">
        <v>4</v>
      </c>
      <c r="Z5" s="77" t="s">
        <v>82</v>
      </c>
      <c r="AA5" s="41">
        <v>7.5</v>
      </c>
    </row>
    <row r="6" spans="1:27" ht="16.5" customHeight="1" thickBot="1" x14ac:dyDescent="0.4">
      <c r="A6" s="138"/>
      <c r="B6" s="14" t="s">
        <v>19</v>
      </c>
      <c r="C6" s="75"/>
      <c r="D6" s="55">
        <f t="shared" ref="D6:D15" si="0">C6</f>
        <v>0</v>
      </c>
      <c r="E6" s="15">
        <f>LARGE($D$5:$D$18,2)</f>
        <v>0</v>
      </c>
      <c r="F6" s="8"/>
      <c r="I6" s="109" t="s">
        <v>76</v>
      </c>
      <c r="J6" s="110"/>
      <c r="K6" s="110"/>
      <c r="L6" s="110"/>
      <c r="M6" s="110"/>
      <c r="N6" s="110"/>
      <c r="O6" s="110"/>
      <c r="P6" s="110"/>
      <c r="Q6" s="110"/>
      <c r="R6" s="111"/>
      <c r="T6" s="29" t="s">
        <v>12</v>
      </c>
      <c r="U6" s="30">
        <v>3</v>
      </c>
      <c r="W6" s="31" t="s">
        <v>47</v>
      </c>
      <c r="X6" s="32">
        <v>3</v>
      </c>
      <c r="Z6" s="77" t="s">
        <v>83</v>
      </c>
      <c r="AA6" s="32">
        <v>7</v>
      </c>
    </row>
    <row r="7" spans="1:27" ht="16.5" customHeight="1" thickBot="1" x14ac:dyDescent="0.4">
      <c r="A7" s="138"/>
      <c r="B7" s="14" t="s">
        <v>20</v>
      </c>
      <c r="C7" s="75"/>
      <c r="D7" s="55">
        <f t="shared" si="0"/>
        <v>0</v>
      </c>
      <c r="E7" s="15">
        <f>LARGE($D$5:$D$18,3)</f>
        <v>0</v>
      </c>
      <c r="F7" s="148" t="s">
        <v>37</v>
      </c>
      <c r="G7" s="160"/>
      <c r="H7" s="27"/>
      <c r="I7" s="112" t="s">
        <v>72</v>
      </c>
      <c r="J7" s="113"/>
      <c r="K7" s="113"/>
      <c r="L7" s="113"/>
      <c r="M7" s="113"/>
      <c r="N7" s="113"/>
      <c r="O7" s="113"/>
      <c r="P7" s="113"/>
      <c r="Q7" s="113"/>
      <c r="R7" s="114"/>
      <c r="T7" s="29" t="s">
        <v>13</v>
      </c>
      <c r="U7" s="30">
        <v>2</v>
      </c>
      <c r="W7" s="31" t="s">
        <v>48</v>
      </c>
      <c r="X7" s="32">
        <v>2</v>
      </c>
      <c r="Z7" s="77" t="s">
        <v>84</v>
      </c>
      <c r="AA7" s="32">
        <v>6.5</v>
      </c>
    </row>
    <row r="8" spans="1:27" ht="16.5" customHeight="1" thickBot="1" x14ac:dyDescent="0.4">
      <c r="A8" s="138"/>
      <c r="B8" s="137" t="s">
        <v>78</v>
      </c>
      <c r="C8" s="152"/>
      <c r="D8" s="55">
        <f>IF(C8&lt;&gt;0,VLOOKUP(C8,Z2:AA19,2,FALSE),0)</f>
        <v>0</v>
      </c>
      <c r="E8" s="15">
        <f>LARGE($D$5:$D$18,4)</f>
        <v>0</v>
      </c>
      <c r="F8" s="16">
        <f>E8</f>
        <v>0</v>
      </c>
      <c r="G8" s="60">
        <f>LARGE($F$8:$F$38,1)</f>
        <v>0</v>
      </c>
      <c r="H8" s="28"/>
      <c r="I8" s="26"/>
      <c r="J8" s="26"/>
      <c r="K8" s="26"/>
      <c r="L8" s="26"/>
      <c r="M8" s="26"/>
      <c r="N8" s="26"/>
      <c r="O8" s="26"/>
      <c r="P8" s="26"/>
      <c r="Q8" s="26"/>
      <c r="R8" s="26"/>
      <c r="T8" s="29" t="s">
        <v>14</v>
      </c>
      <c r="U8" s="30">
        <v>1.5</v>
      </c>
      <c r="W8" s="33" t="s">
        <v>49</v>
      </c>
      <c r="X8" s="34">
        <v>1.25</v>
      </c>
      <c r="Z8" s="77" t="s">
        <v>85</v>
      </c>
      <c r="AA8" s="41">
        <v>6</v>
      </c>
    </row>
    <row r="9" spans="1:27" ht="16.5" customHeight="1" thickBot="1" x14ac:dyDescent="0.4">
      <c r="A9" s="138"/>
      <c r="B9" s="139"/>
      <c r="C9" s="153"/>
      <c r="D9" s="55">
        <f>D8</f>
        <v>0</v>
      </c>
      <c r="E9" s="15">
        <f>LARGE($D$5:$D$18,5)</f>
        <v>0</v>
      </c>
      <c r="F9" s="16">
        <f t="shared" ref="F9:F18" si="1">E9</f>
        <v>0</v>
      </c>
      <c r="G9" s="60">
        <f>LARGE($F$8:$F$38,2)</f>
        <v>0</v>
      </c>
      <c r="H9" s="28"/>
      <c r="I9" s="127" t="s">
        <v>104</v>
      </c>
      <c r="J9" s="128"/>
      <c r="K9" s="128"/>
      <c r="L9" s="128"/>
      <c r="M9" s="128"/>
      <c r="N9" s="128"/>
      <c r="O9" s="128"/>
      <c r="P9" s="128"/>
      <c r="Q9" s="128"/>
      <c r="R9" s="129"/>
      <c r="T9" s="42" t="s">
        <v>15</v>
      </c>
      <c r="U9" s="43">
        <v>1</v>
      </c>
      <c r="Z9" s="77" t="s">
        <v>86</v>
      </c>
      <c r="AA9" s="32">
        <v>5.5</v>
      </c>
    </row>
    <row r="10" spans="1:27" ht="16.5" customHeight="1" thickBot="1" x14ac:dyDescent="0.4">
      <c r="A10" s="138"/>
      <c r="B10" s="14" t="s">
        <v>22</v>
      </c>
      <c r="C10" s="75"/>
      <c r="D10" s="55">
        <f t="shared" si="0"/>
        <v>0</v>
      </c>
      <c r="E10" s="15">
        <f>LARGE($D$5:$D$18,6)</f>
        <v>0</v>
      </c>
      <c r="F10" s="16">
        <f t="shared" si="1"/>
        <v>0</v>
      </c>
      <c r="G10" s="60">
        <f>LARGE($F$8:$F$38,3)</f>
        <v>0</v>
      </c>
      <c r="H10" s="28"/>
      <c r="I10" s="130"/>
      <c r="J10" s="131"/>
      <c r="K10" s="131"/>
      <c r="L10" s="131"/>
      <c r="M10" s="131"/>
      <c r="N10" s="131"/>
      <c r="O10" s="131"/>
      <c r="P10" s="131"/>
      <c r="Q10" s="131"/>
      <c r="R10" s="132"/>
      <c r="Z10" s="77" t="s">
        <v>87</v>
      </c>
      <c r="AA10" s="32">
        <v>5</v>
      </c>
    </row>
    <row r="11" spans="1:27" ht="16.5" customHeight="1" thickBot="1" x14ac:dyDescent="0.4">
      <c r="A11" s="138"/>
      <c r="B11" s="14" t="s">
        <v>21</v>
      </c>
      <c r="C11" s="75"/>
      <c r="D11" s="55">
        <f t="shared" si="0"/>
        <v>0</v>
      </c>
      <c r="E11" s="15">
        <f>LARGE($D$5:$D$18,7)</f>
        <v>0</v>
      </c>
      <c r="F11" s="16">
        <f t="shared" si="1"/>
        <v>0</v>
      </c>
      <c r="I11" s="130"/>
      <c r="J11" s="131"/>
      <c r="K11" s="131"/>
      <c r="L11" s="131"/>
      <c r="M11" s="131"/>
      <c r="N11" s="131"/>
      <c r="O11" s="131"/>
      <c r="P11" s="131"/>
      <c r="Q11" s="131"/>
      <c r="R11" s="132"/>
      <c r="Z11" s="77" t="s">
        <v>88</v>
      </c>
      <c r="AA11" s="41">
        <v>4.5</v>
      </c>
    </row>
    <row r="12" spans="1:27" ht="16" thickBot="1" x14ac:dyDescent="0.4">
      <c r="A12" s="138"/>
      <c r="B12" s="14" t="s">
        <v>17</v>
      </c>
      <c r="C12" s="75"/>
      <c r="D12" s="55">
        <f t="shared" si="0"/>
        <v>0</v>
      </c>
      <c r="E12" s="15">
        <f>LARGE($D$5:$D$18,8)</f>
        <v>0</v>
      </c>
      <c r="F12" s="16">
        <f t="shared" si="1"/>
        <v>0</v>
      </c>
      <c r="I12" s="130"/>
      <c r="J12" s="131"/>
      <c r="K12" s="131"/>
      <c r="L12" s="131"/>
      <c r="M12" s="131"/>
      <c r="N12" s="131"/>
      <c r="O12" s="131"/>
      <c r="P12" s="131"/>
      <c r="Q12" s="131"/>
      <c r="R12" s="132"/>
      <c r="Z12" s="77" t="s">
        <v>89</v>
      </c>
      <c r="AA12" s="32">
        <v>4</v>
      </c>
    </row>
    <row r="13" spans="1:27" ht="16" thickBot="1" x14ac:dyDescent="0.4">
      <c r="A13" s="138"/>
      <c r="B13" s="14" t="s">
        <v>56</v>
      </c>
      <c r="C13" s="25"/>
      <c r="D13" s="55">
        <f t="shared" si="0"/>
        <v>0</v>
      </c>
      <c r="E13" s="15">
        <f>LARGE($D$5:$D$18,9)</f>
        <v>0</v>
      </c>
      <c r="F13" s="16">
        <f t="shared" si="1"/>
        <v>0</v>
      </c>
      <c r="I13" s="133"/>
      <c r="J13" s="134"/>
      <c r="K13" s="134"/>
      <c r="L13" s="134"/>
      <c r="M13" s="134"/>
      <c r="N13" s="134"/>
      <c r="O13" s="134"/>
      <c r="P13" s="134"/>
      <c r="Q13" s="134"/>
      <c r="R13" s="135"/>
      <c r="Z13" s="77" t="s">
        <v>90</v>
      </c>
      <c r="AA13" s="32">
        <v>3.5</v>
      </c>
    </row>
    <row r="14" spans="1:27" ht="16" thickBot="1" x14ac:dyDescent="0.4">
      <c r="A14" s="138"/>
      <c r="B14" s="14" t="s">
        <v>57</v>
      </c>
      <c r="C14" s="25"/>
      <c r="D14" s="55">
        <f t="shared" si="0"/>
        <v>0</v>
      </c>
      <c r="E14" s="15">
        <f>LARGE($D$5:$D$18,10)</f>
        <v>0</v>
      </c>
      <c r="F14" s="16">
        <f t="shared" ref="F14" si="2">E14</f>
        <v>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Z14" s="77" t="s">
        <v>91</v>
      </c>
      <c r="AA14" s="41">
        <v>3</v>
      </c>
    </row>
    <row r="15" spans="1:27" ht="16" thickBot="1" x14ac:dyDescent="0.4">
      <c r="A15" s="139"/>
      <c r="B15" s="14" t="s">
        <v>55</v>
      </c>
      <c r="C15" s="25"/>
      <c r="D15" s="55">
        <f t="shared" si="0"/>
        <v>0</v>
      </c>
      <c r="E15" s="15">
        <f>LARGE($D$5:$D$18,11)</f>
        <v>0</v>
      </c>
      <c r="F15" s="16">
        <f t="shared" si="1"/>
        <v>0</v>
      </c>
      <c r="I15" s="115" t="s">
        <v>58</v>
      </c>
      <c r="J15" s="116"/>
      <c r="K15" s="116"/>
      <c r="L15" s="116"/>
      <c r="M15" s="116"/>
      <c r="N15" s="116"/>
      <c r="O15" s="116"/>
      <c r="P15" s="116"/>
      <c r="Q15" s="116"/>
      <c r="R15" s="117"/>
      <c r="Z15" s="77" t="s">
        <v>92</v>
      </c>
      <c r="AA15" s="32">
        <v>2.5</v>
      </c>
    </row>
    <row r="16" spans="1:27" ht="16" thickBot="1" x14ac:dyDescent="0.4">
      <c r="A16" s="121" t="s">
        <v>98</v>
      </c>
      <c r="B16" s="81"/>
      <c r="C16" s="82"/>
      <c r="D16" s="84">
        <f t="shared" ref="D16:D23" si="3">C16</f>
        <v>0</v>
      </c>
      <c r="E16" s="15">
        <f>LARGE($D$5:$D$18,12)</f>
        <v>0</v>
      </c>
      <c r="F16" s="16">
        <f t="shared" si="1"/>
        <v>0</v>
      </c>
      <c r="I16" s="161" t="s">
        <v>59</v>
      </c>
      <c r="J16" s="162"/>
      <c r="K16" s="163"/>
      <c r="L16" s="164"/>
      <c r="M16" s="164"/>
      <c r="N16" s="164"/>
      <c r="O16" s="164"/>
      <c r="P16" s="164"/>
      <c r="Q16" s="164"/>
      <c r="R16" s="165"/>
      <c r="Z16" s="77" t="s">
        <v>93</v>
      </c>
      <c r="AA16" s="32">
        <v>2</v>
      </c>
    </row>
    <row r="17" spans="1:27" ht="16" thickBot="1" x14ac:dyDescent="0.4">
      <c r="A17" s="122"/>
      <c r="B17" s="81"/>
      <c r="C17" s="82"/>
      <c r="D17" s="84">
        <f t="shared" si="3"/>
        <v>0</v>
      </c>
      <c r="E17" s="15">
        <f>LARGE($D$5:$D$18,13)</f>
        <v>0</v>
      </c>
      <c r="F17" s="16">
        <f t="shared" si="1"/>
        <v>0</v>
      </c>
      <c r="I17" s="161" t="s">
        <v>60</v>
      </c>
      <c r="J17" s="162"/>
      <c r="K17" s="163"/>
      <c r="L17" s="164"/>
      <c r="M17" s="164"/>
      <c r="N17" s="164"/>
      <c r="O17" s="164"/>
      <c r="P17" s="164"/>
      <c r="Q17" s="164"/>
      <c r="R17" s="165"/>
      <c r="Z17" s="77" t="s">
        <v>94</v>
      </c>
      <c r="AA17" s="41">
        <v>1.5</v>
      </c>
    </row>
    <row r="18" spans="1:27" ht="16.5" customHeight="1" thickBot="1" x14ac:dyDescent="0.4">
      <c r="A18" s="123"/>
      <c r="B18" s="83"/>
      <c r="C18" s="82"/>
      <c r="D18" s="84">
        <f t="shared" si="3"/>
        <v>0</v>
      </c>
      <c r="E18" s="15">
        <f>LARGE($D$5:$D$18,14)</f>
        <v>0</v>
      </c>
      <c r="F18" s="16">
        <f t="shared" si="1"/>
        <v>0</v>
      </c>
      <c r="I18" s="101" t="s">
        <v>61</v>
      </c>
      <c r="J18" s="102"/>
      <c r="K18" s="103"/>
      <c r="L18" s="104"/>
      <c r="M18" s="104"/>
      <c r="N18" s="104"/>
      <c r="O18" s="104"/>
      <c r="P18" s="104"/>
      <c r="Q18" s="104"/>
      <c r="R18" s="105"/>
      <c r="Z18" s="77" t="s">
        <v>95</v>
      </c>
      <c r="AA18" s="32">
        <v>1</v>
      </c>
    </row>
    <row r="19" spans="1:27" ht="16" thickBot="1" x14ac:dyDescent="0.4">
      <c r="A19" s="124" t="s">
        <v>29</v>
      </c>
      <c r="B19" s="66" t="s">
        <v>26</v>
      </c>
      <c r="C19" s="65"/>
      <c r="D19" s="69">
        <f t="shared" si="3"/>
        <v>0</v>
      </c>
      <c r="E19" s="17">
        <f t="shared" ref="E19:F30" si="4">D19</f>
        <v>0</v>
      </c>
      <c r="F19" s="16">
        <f t="shared" si="4"/>
        <v>0</v>
      </c>
      <c r="I19" s="63"/>
      <c r="J19" s="64"/>
      <c r="K19" s="63"/>
      <c r="L19" s="63"/>
      <c r="M19" s="63"/>
      <c r="N19" s="63"/>
      <c r="O19" s="63"/>
      <c r="P19" s="63"/>
      <c r="Q19" s="63"/>
      <c r="R19" s="63"/>
      <c r="Z19" s="78" t="s">
        <v>96</v>
      </c>
      <c r="AA19" s="34">
        <v>0.5</v>
      </c>
    </row>
    <row r="20" spans="1:27" ht="15.75" customHeight="1" thickBot="1" x14ac:dyDescent="0.4">
      <c r="A20" s="125"/>
      <c r="B20" s="66" t="s">
        <v>24</v>
      </c>
      <c r="C20" s="65"/>
      <c r="D20" s="67">
        <f t="shared" si="3"/>
        <v>0</v>
      </c>
      <c r="E20" s="19">
        <f t="shared" si="4"/>
        <v>0</v>
      </c>
      <c r="F20" s="16">
        <f t="shared" si="4"/>
        <v>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27" ht="16.5" customHeight="1" thickBot="1" x14ac:dyDescent="0.4">
      <c r="A21" s="125"/>
      <c r="B21" s="66" t="s">
        <v>16</v>
      </c>
      <c r="C21" s="65"/>
      <c r="D21" s="91">
        <f t="shared" si="3"/>
        <v>0</v>
      </c>
      <c r="E21" s="19">
        <f t="shared" si="4"/>
        <v>0</v>
      </c>
      <c r="F21" s="16">
        <f t="shared" si="4"/>
        <v>0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7" ht="16.5" customHeight="1" thickBot="1" x14ac:dyDescent="0.4">
      <c r="A22" s="125"/>
      <c r="B22" s="73" t="str">
        <f>IF(C3&gt;C4,A4,A3)</f>
        <v>English Language</v>
      </c>
      <c r="C22" s="72">
        <f>G3</f>
        <v>0</v>
      </c>
      <c r="D22" s="69">
        <f t="shared" si="3"/>
        <v>0</v>
      </c>
      <c r="E22" s="19">
        <f t="shared" si="4"/>
        <v>0</v>
      </c>
      <c r="F22" s="16">
        <f t="shared" si="4"/>
        <v>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27" ht="16" thickBot="1" x14ac:dyDescent="0.4">
      <c r="A23" s="125"/>
      <c r="B23" s="94" t="s">
        <v>101</v>
      </c>
      <c r="C23" s="65"/>
      <c r="D23" s="69">
        <f t="shared" si="3"/>
        <v>0</v>
      </c>
      <c r="E23" s="19">
        <f t="shared" si="4"/>
        <v>0</v>
      </c>
      <c r="F23" s="16">
        <f t="shared" si="4"/>
        <v>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27" ht="16" thickBot="1" x14ac:dyDescent="0.4">
      <c r="A24" s="125"/>
      <c r="B24" s="66" t="s">
        <v>30</v>
      </c>
      <c r="C24" s="65"/>
      <c r="D24" s="93">
        <f>IF(C24&lt;&gt;0,VLOOKUP(C24,$W$1:$X$8,2,FALSE),0)</f>
        <v>0</v>
      </c>
      <c r="E24" s="19">
        <f t="shared" si="4"/>
        <v>0</v>
      </c>
      <c r="F24" s="16">
        <f t="shared" si="4"/>
        <v>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27" ht="16" thickBot="1" x14ac:dyDescent="0.4">
      <c r="A25" s="125"/>
      <c r="B25" s="66" t="s">
        <v>77</v>
      </c>
      <c r="C25" s="65"/>
      <c r="D25" s="71">
        <f>IF(C25&lt;&gt;0,VLOOKUP(C25,$T$2:$U$11,2,FALSE),0)</f>
        <v>0</v>
      </c>
      <c r="E25" s="19">
        <f t="shared" si="4"/>
        <v>0</v>
      </c>
      <c r="F25" s="16">
        <f t="shared" si="4"/>
        <v>0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27" ht="16" thickBot="1" x14ac:dyDescent="0.4">
      <c r="A26" s="125"/>
      <c r="B26" s="66" t="s">
        <v>25</v>
      </c>
      <c r="C26" s="65"/>
      <c r="D26" s="18">
        <f>C26</f>
        <v>0</v>
      </c>
      <c r="E26" s="19">
        <f t="shared" si="4"/>
        <v>0</v>
      </c>
      <c r="F26" s="16">
        <f t="shared" si="4"/>
        <v>0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7" ht="16" thickBot="1" x14ac:dyDescent="0.4">
      <c r="A27" s="125"/>
      <c r="B27" s="70" t="s">
        <v>28</v>
      </c>
      <c r="C27" s="65"/>
      <c r="D27" s="18">
        <f>C27</f>
        <v>0</v>
      </c>
      <c r="E27" s="19">
        <f t="shared" si="4"/>
        <v>0</v>
      </c>
      <c r="F27" s="16">
        <f t="shared" si="4"/>
        <v>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27" ht="16" thickBot="1" x14ac:dyDescent="0.4">
      <c r="A28" s="125"/>
      <c r="B28" s="66" t="s">
        <v>27</v>
      </c>
      <c r="C28" s="65"/>
      <c r="D28" s="69">
        <f>C28</f>
        <v>0</v>
      </c>
      <c r="E28" s="19">
        <f t="shared" si="4"/>
        <v>0</v>
      </c>
      <c r="F28" s="16">
        <f t="shared" si="4"/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7" ht="16.5" customHeight="1" thickBot="1" x14ac:dyDescent="0.4">
      <c r="A29" s="125"/>
      <c r="B29" s="95" t="s">
        <v>102</v>
      </c>
      <c r="C29" s="65"/>
      <c r="D29" s="92">
        <f>IF(C29&lt;&gt;0,VLOOKUP(C29,W1:X8,2,FALSE),0)</f>
        <v>0</v>
      </c>
      <c r="E29" s="21">
        <f t="shared" si="4"/>
        <v>0</v>
      </c>
      <c r="F29" s="20">
        <f t="shared" si="4"/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27" ht="16" thickBot="1" x14ac:dyDescent="0.4">
      <c r="A30" s="126"/>
      <c r="B30" s="66" t="s">
        <v>50</v>
      </c>
      <c r="C30" s="65"/>
      <c r="D30" s="68">
        <f>IF(C30&lt;&gt;0,VLOOKUP(C30,W2:X8,2,FALSE),0)</f>
        <v>0</v>
      </c>
      <c r="E30" s="96">
        <f t="shared" si="4"/>
        <v>0</v>
      </c>
      <c r="F30" s="20">
        <f t="shared" si="4"/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27" ht="16" thickBot="1" x14ac:dyDescent="0.4">
      <c r="A31" s="118" t="s">
        <v>99</v>
      </c>
      <c r="B31" s="88"/>
      <c r="C31" s="98"/>
      <c r="D31" s="89">
        <f>C31</f>
        <v>0</v>
      </c>
      <c r="E31" s="85">
        <f t="shared" ref="E31:F35" si="5">D31</f>
        <v>0</v>
      </c>
      <c r="F31" s="86">
        <f t="shared" si="5"/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7" ht="16" thickBot="1" x14ac:dyDescent="0.4">
      <c r="A32" s="119"/>
      <c r="B32" s="88"/>
      <c r="C32" s="98"/>
      <c r="D32" s="89">
        <f t="shared" ref="D32:D34" si="6">C32</f>
        <v>0</v>
      </c>
      <c r="E32" s="85">
        <f t="shared" si="5"/>
        <v>0</v>
      </c>
      <c r="F32" s="86">
        <f t="shared" si="5"/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16" thickBot="1" x14ac:dyDescent="0.4">
      <c r="A33" s="119"/>
      <c r="B33" s="88"/>
      <c r="C33" s="98"/>
      <c r="D33" s="89">
        <f t="shared" si="6"/>
        <v>0</v>
      </c>
      <c r="E33" s="85">
        <f t="shared" si="5"/>
        <v>0</v>
      </c>
      <c r="F33" s="86">
        <f t="shared" si="5"/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6" thickBot="1" x14ac:dyDescent="0.4">
      <c r="A34" s="120"/>
      <c r="B34" s="88"/>
      <c r="C34" s="98"/>
      <c r="D34" s="89">
        <f t="shared" si="6"/>
        <v>0</v>
      </c>
      <c r="E34" s="85">
        <f t="shared" si="5"/>
        <v>0</v>
      </c>
      <c r="F34" s="86">
        <f t="shared" si="5"/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6" thickBot="1" x14ac:dyDescent="0.4">
      <c r="A35" s="106" t="s">
        <v>100</v>
      </c>
      <c r="B35" s="87"/>
      <c r="C35" s="99"/>
      <c r="D35" s="90">
        <f>IF(C35&lt;&gt;0,VLOOKUP(C35,$W$1:$X$8,2,FALSE),0)</f>
        <v>0</v>
      </c>
      <c r="E35" s="97">
        <f>D35</f>
        <v>0</v>
      </c>
      <c r="F35" s="20">
        <f t="shared" si="5"/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16" thickBot="1" x14ac:dyDescent="0.4">
      <c r="A36" s="107"/>
      <c r="B36" s="87"/>
      <c r="C36" s="99"/>
      <c r="D36" s="90">
        <f t="shared" ref="D36:D38" si="7">IF(C36&lt;&gt;0,VLOOKUP(C36,$W$1:$X$8,2,FALSE),0)</f>
        <v>0</v>
      </c>
      <c r="E36" s="97">
        <f t="shared" ref="E36:F38" si="8">D36</f>
        <v>0</v>
      </c>
      <c r="F36" s="20">
        <f t="shared" si="8"/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6" thickBot="1" x14ac:dyDescent="0.4">
      <c r="A37" s="107"/>
      <c r="B37" s="87"/>
      <c r="C37" s="99"/>
      <c r="D37" s="90">
        <f t="shared" si="7"/>
        <v>0</v>
      </c>
      <c r="E37" s="97">
        <f t="shared" si="8"/>
        <v>0</v>
      </c>
      <c r="F37" s="20">
        <f t="shared" si="8"/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16" thickBot="1" x14ac:dyDescent="0.4">
      <c r="A38" s="108"/>
      <c r="B38" s="87"/>
      <c r="C38" s="100"/>
      <c r="D38" s="90">
        <f t="shared" si="7"/>
        <v>0</v>
      </c>
      <c r="E38" s="97">
        <f t="shared" si="8"/>
        <v>0</v>
      </c>
      <c r="F38" s="20">
        <f t="shared" si="8"/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x14ac:dyDescent="0.35">
      <c r="A39" s="26"/>
      <c r="B39" s="26"/>
      <c r="C39" s="26"/>
      <c r="D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x14ac:dyDescent="0.35">
      <c r="A40" s="26"/>
      <c r="B40" s="26"/>
      <c r="C40" s="26"/>
      <c r="D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x14ac:dyDescent="0.35">
      <c r="A41" s="26"/>
      <c r="B41" s="26"/>
      <c r="C41" s="26"/>
      <c r="D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x14ac:dyDescent="0.35">
      <c r="A42" s="26"/>
      <c r="B42" s="26"/>
      <c r="C42" s="26"/>
      <c r="D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x14ac:dyDescent="0.35">
      <c r="A43" s="26"/>
      <c r="B43" s="26"/>
      <c r="C43" s="26"/>
      <c r="D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x14ac:dyDescent="0.35">
      <c r="A44" s="26"/>
      <c r="B44" s="26"/>
      <c r="C44" s="26"/>
      <c r="D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x14ac:dyDescent="0.35">
      <c r="A45" s="26"/>
      <c r="B45" s="26"/>
      <c r="C45" s="26"/>
      <c r="D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x14ac:dyDescent="0.35">
      <c r="A46" s="26"/>
      <c r="B46" s="26"/>
      <c r="C46" s="26"/>
      <c r="D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x14ac:dyDescent="0.35">
      <c r="A47" s="26"/>
      <c r="B47" s="26"/>
      <c r="C47" s="26"/>
      <c r="D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x14ac:dyDescent="0.35">
      <c r="A48" s="26"/>
      <c r="B48" s="26"/>
      <c r="C48" s="26"/>
      <c r="D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x14ac:dyDescent="0.35">
      <c r="A49" s="26"/>
      <c r="B49" s="26"/>
      <c r="C49" s="26"/>
      <c r="D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x14ac:dyDescent="0.35">
      <c r="A50" s="26"/>
      <c r="B50" s="26"/>
      <c r="C50" s="26"/>
      <c r="D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x14ac:dyDescent="0.35">
      <c r="A51" s="26"/>
      <c r="B51" s="26"/>
      <c r="C51" s="26"/>
      <c r="D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x14ac:dyDescent="0.35">
      <c r="A52" s="26"/>
      <c r="B52" s="26"/>
      <c r="C52" s="26"/>
      <c r="D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x14ac:dyDescent="0.35">
      <c r="A53" s="26"/>
      <c r="B53" s="26"/>
      <c r="C53" s="26"/>
      <c r="D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x14ac:dyDescent="0.35">
      <c r="A54" s="26"/>
      <c r="B54" s="26"/>
      <c r="C54" s="26"/>
      <c r="D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x14ac:dyDescent="0.35">
      <c r="A55" s="26"/>
      <c r="B55" s="26"/>
      <c r="C55" s="26"/>
      <c r="D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x14ac:dyDescent="0.35">
      <c r="A56" s="26"/>
      <c r="B56" s="26"/>
      <c r="C56" s="26"/>
      <c r="D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x14ac:dyDescent="0.35">
      <c r="A57" s="26"/>
      <c r="B57" s="26"/>
      <c r="C57" s="26"/>
      <c r="D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x14ac:dyDescent="0.35">
      <c r="A58" s="26"/>
      <c r="B58" s="26"/>
      <c r="C58" s="26"/>
      <c r="D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x14ac:dyDescent="0.35">
      <c r="A59" s="26"/>
      <c r="B59" s="26"/>
      <c r="C59" s="26"/>
      <c r="D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 x14ac:dyDescent="0.35">
      <c r="A60" s="26"/>
      <c r="B60" s="26"/>
      <c r="C60" s="26"/>
      <c r="D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x14ac:dyDescent="0.35">
      <c r="A61" s="26"/>
      <c r="B61" s="26"/>
      <c r="C61" s="26"/>
      <c r="D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x14ac:dyDescent="0.35">
      <c r="A62" s="26"/>
      <c r="B62" s="26"/>
      <c r="C62" s="26"/>
      <c r="D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x14ac:dyDescent="0.35">
      <c r="A63" s="26"/>
      <c r="B63" s="26"/>
      <c r="C63" s="26"/>
      <c r="D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35">
      <c r="A64" s="26"/>
      <c r="B64" s="26"/>
      <c r="C64" s="26"/>
      <c r="D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x14ac:dyDescent="0.35">
      <c r="A65" s="26"/>
      <c r="B65" s="26"/>
      <c r="C65" s="26"/>
      <c r="D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x14ac:dyDescent="0.35">
      <c r="A66" s="26"/>
      <c r="B66" s="26"/>
      <c r="C66" s="26"/>
      <c r="D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18" x14ac:dyDescent="0.35">
      <c r="A67" s="26"/>
      <c r="B67" s="26"/>
      <c r="C67" s="26"/>
      <c r="D67" s="26"/>
      <c r="G67" s="76" t="s">
        <v>80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x14ac:dyDescent="0.35">
      <c r="A68" s="26"/>
      <c r="B68" s="26"/>
      <c r="C68" s="26"/>
      <c r="D68" s="26"/>
      <c r="F68" s="1">
        <v>9</v>
      </c>
      <c r="G68" s="1" t="s">
        <v>79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8" x14ac:dyDescent="0.35">
      <c r="A69" s="26"/>
      <c r="B69" s="26"/>
      <c r="C69" s="26"/>
      <c r="D69" s="26"/>
      <c r="F69" s="1">
        <v>8</v>
      </c>
      <c r="G69" s="1" t="s">
        <v>81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x14ac:dyDescent="0.35">
      <c r="A70" s="26"/>
      <c r="B70" s="26"/>
      <c r="C70" s="26"/>
      <c r="D70" s="26"/>
      <c r="F70" s="1">
        <v>7</v>
      </c>
      <c r="G70" s="1" t="s">
        <v>82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8" x14ac:dyDescent="0.35">
      <c r="A71" s="26"/>
      <c r="B71" s="26"/>
      <c r="C71" s="26"/>
      <c r="D71" s="26"/>
      <c r="F71" s="1">
        <v>6</v>
      </c>
      <c r="G71" s="1" t="s">
        <v>83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8" x14ac:dyDescent="0.35">
      <c r="A72" s="26"/>
      <c r="B72" s="26"/>
      <c r="C72" s="26"/>
      <c r="D72" s="26"/>
      <c r="F72" s="1">
        <v>5</v>
      </c>
      <c r="G72" s="1" t="s">
        <v>84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8" x14ac:dyDescent="0.35">
      <c r="A73" s="26"/>
      <c r="B73" s="26"/>
      <c r="C73" s="26"/>
      <c r="D73" s="26"/>
      <c r="F73" s="1">
        <v>4</v>
      </c>
      <c r="G73" s="1" t="s">
        <v>85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8" x14ac:dyDescent="0.35">
      <c r="A74" s="26"/>
      <c r="B74" s="26"/>
      <c r="C74" s="26"/>
      <c r="D74" s="26"/>
      <c r="F74" s="1">
        <v>3</v>
      </c>
      <c r="G74" s="1" t="s">
        <v>86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x14ac:dyDescent="0.35">
      <c r="A75" s="26"/>
      <c r="B75" s="26"/>
      <c r="C75" s="26"/>
      <c r="D75" s="26"/>
      <c r="F75" s="1">
        <v>2</v>
      </c>
      <c r="G75" s="1" t="s">
        <v>87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18" x14ac:dyDescent="0.35">
      <c r="A76" s="26"/>
      <c r="B76" s="26"/>
      <c r="C76" s="26"/>
      <c r="D76" s="26"/>
      <c r="F76" s="1">
        <v>1</v>
      </c>
      <c r="G76" s="1" t="s">
        <v>88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8" x14ac:dyDescent="0.35">
      <c r="A77" s="26"/>
      <c r="B77" s="26"/>
      <c r="C77" s="26"/>
      <c r="D77" s="26"/>
      <c r="F77" s="1">
        <v>0</v>
      </c>
      <c r="G77" s="1" t="s">
        <v>89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1:18" x14ac:dyDescent="0.35">
      <c r="A78" s="26"/>
      <c r="B78" s="26"/>
      <c r="C78" s="26"/>
      <c r="D78" s="26"/>
      <c r="F78" s="1" t="s">
        <v>8</v>
      </c>
      <c r="G78" s="1" t="s">
        <v>90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x14ac:dyDescent="0.35">
      <c r="A79" s="26"/>
      <c r="B79" s="26"/>
      <c r="C79" s="26"/>
      <c r="D79" s="26"/>
      <c r="F79" s="1" t="s">
        <v>9</v>
      </c>
      <c r="G79" s="1" t="s">
        <v>91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8" x14ac:dyDescent="0.35">
      <c r="A80" s="26"/>
      <c r="B80" s="26"/>
      <c r="C80" s="26"/>
      <c r="D80" s="26"/>
      <c r="F80" s="1" t="s">
        <v>10</v>
      </c>
      <c r="G80" s="1" t="s">
        <v>92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x14ac:dyDescent="0.35">
      <c r="A81" s="26"/>
      <c r="B81" s="26"/>
      <c r="C81" s="26"/>
      <c r="D81" s="26"/>
      <c r="F81" s="1" t="s">
        <v>11</v>
      </c>
      <c r="G81" s="1" t="s">
        <v>93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x14ac:dyDescent="0.35">
      <c r="A82" s="26"/>
      <c r="B82" s="26"/>
      <c r="C82" s="26"/>
      <c r="D82" s="26"/>
      <c r="F82" s="1" t="s">
        <v>12</v>
      </c>
      <c r="G82" s="1" t="s">
        <v>94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x14ac:dyDescent="0.35">
      <c r="A83" s="26"/>
      <c r="B83" s="26"/>
      <c r="C83" s="26"/>
      <c r="D83" s="26"/>
      <c r="F83" s="1" t="s">
        <v>13</v>
      </c>
      <c r="G83" s="1" t="s">
        <v>95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</row>
    <row r="84" spans="1:18" x14ac:dyDescent="0.35">
      <c r="A84" s="26"/>
      <c r="B84" s="26"/>
      <c r="C84" s="26"/>
      <c r="D84" s="26"/>
      <c r="F84" s="1" t="s">
        <v>14</v>
      </c>
      <c r="G84" s="1" t="s">
        <v>96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</row>
    <row r="85" spans="1:18" x14ac:dyDescent="0.35">
      <c r="A85" s="26"/>
      <c r="B85" s="26"/>
      <c r="C85" s="26"/>
      <c r="D85" s="26"/>
      <c r="F85" s="1" t="s">
        <v>15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x14ac:dyDescent="0.35">
      <c r="A86" s="26"/>
      <c r="B86" s="26"/>
      <c r="C86" s="26"/>
      <c r="D86" s="26"/>
      <c r="F86" s="1" t="s">
        <v>38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18" x14ac:dyDescent="0.35">
      <c r="A87" s="26"/>
      <c r="B87" s="26"/>
      <c r="C87" s="26"/>
      <c r="D87" s="26"/>
      <c r="F87" s="1" t="s">
        <v>12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x14ac:dyDescent="0.35">
      <c r="A88" s="26"/>
      <c r="B88" s="26"/>
      <c r="C88" s="26"/>
      <c r="D88" s="26"/>
      <c r="F88" s="1" t="s">
        <v>39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18" x14ac:dyDescent="0.35">
      <c r="A89" s="26"/>
      <c r="B89" s="26"/>
      <c r="C89" s="26"/>
      <c r="D89" s="26"/>
      <c r="F89" s="1" t="s">
        <v>40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18" x14ac:dyDescent="0.35">
      <c r="A90" s="26"/>
      <c r="B90" s="26"/>
      <c r="C90" s="26"/>
      <c r="D90" s="26"/>
      <c r="G90" s="61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8" x14ac:dyDescent="0.35">
      <c r="A91" s="26"/>
      <c r="B91" s="26"/>
      <c r="C91" s="26"/>
      <c r="D91" s="26"/>
      <c r="E91" s="61" t="s">
        <v>62</v>
      </c>
      <c r="F91" s="61"/>
      <c r="G91" s="61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x14ac:dyDescent="0.35">
      <c r="A92" s="26"/>
      <c r="B92" s="26"/>
      <c r="C92" s="26"/>
      <c r="D92" s="26"/>
      <c r="E92" s="61" t="s">
        <v>18</v>
      </c>
      <c r="F92" s="61"/>
      <c r="G92" s="61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x14ac:dyDescent="0.35">
      <c r="A93" s="26"/>
      <c r="B93" s="26"/>
      <c r="C93" s="26"/>
      <c r="D93" s="26"/>
      <c r="E93" s="61" t="s">
        <v>77</v>
      </c>
      <c r="F93" s="61"/>
      <c r="G93" s="61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x14ac:dyDescent="0.35">
      <c r="A94" s="26"/>
      <c r="B94" s="26"/>
      <c r="C94" s="26"/>
      <c r="D94" s="26"/>
      <c r="E94" s="61" t="s">
        <v>19</v>
      </c>
      <c r="F94" s="61"/>
      <c r="G94" s="61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x14ac:dyDescent="0.35">
      <c r="A95" s="26"/>
      <c r="B95" s="26"/>
      <c r="C95" s="26"/>
      <c r="D95" s="26"/>
      <c r="E95" s="61" t="s">
        <v>22</v>
      </c>
      <c r="F95" s="61"/>
      <c r="G95" s="61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x14ac:dyDescent="0.35">
      <c r="A96" s="26"/>
      <c r="B96" s="26"/>
      <c r="C96" s="26"/>
      <c r="D96" s="26"/>
      <c r="E96" s="61" t="s">
        <v>63</v>
      </c>
      <c r="F96" s="61"/>
      <c r="G96" s="61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x14ac:dyDescent="0.35">
      <c r="A97" s="26"/>
      <c r="B97" s="26"/>
      <c r="C97" s="26"/>
      <c r="D97" s="26"/>
      <c r="E97" s="61" t="s">
        <v>73</v>
      </c>
      <c r="F97" s="61"/>
      <c r="G97" s="61"/>
      <c r="I97" s="26"/>
      <c r="J97" s="26"/>
      <c r="K97" s="26"/>
      <c r="L97" s="26"/>
      <c r="M97" s="26"/>
      <c r="N97" s="26"/>
      <c r="O97" s="26"/>
      <c r="P97" s="26"/>
      <c r="Q97" s="26"/>
      <c r="R97" s="26"/>
    </row>
    <row r="98" spans="1:18" x14ac:dyDescent="0.35">
      <c r="A98" s="26"/>
      <c r="B98" s="26"/>
      <c r="C98" s="26"/>
      <c r="D98" s="26"/>
      <c r="E98" s="61" t="s">
        <v>64</v>
      </c>
      <c r="F98" s="61"/>
      <c r="G98" s="61"/>
      <c r="I98" s="26"/>
      <c r="J98" s="26"/>
      <c r="K98" s="26"/>
      <c r="L98" s="26"/>
      <c r="M98" s="26"/>
      <c r="N98" s="26"/>
      <c r="O98" s="26"/>
      <c r="P98" s="26"/>
      <c r="Q98" s="26"/>
      <c r="R98" s="26"/>
    </row>
    <row r="99" spans="1:18" x14ac:dyDescent="0.35">
      <c r="A99" s="26"/>
      <c r="B99" s="26"/>
      <c r="C99" s="26"/>
      <c r="D99" s="26"/>
      <c r="E99" s="61" t="s">
        <v>56</v>
      </c>
      <c r="F99" s="61"/>
      <c r="G99" s="61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18" x14ac:dyDescent="0.35">
      <c r="A100" s="26"/>
      <c r="B100" s="26"/>
      <c r="C100" s="26"/>
      <c r="D100" s="26"/>
      <c r="E100" s="61" t="s">
        <v>21</v>
      </c>
      <c r="F100" s="61"/>
      <c r="G100" s="61"/>
      <c r="I100" s="26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8" x14ac:dyDescent="0.35">
      <c r="A101" s="26"/>
      <c r="B101" s="26"/>
      <c r="C101" s="26"/>
      <c r="D101" s="26"/>
      <c r="E101" s="61" t="s">
        <v>74</v>
      </c>
      <c r="F101" s="61"/>
      <c r="G101" s="62"/>
      <c r="I101" s="26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8" x14ac:dyDescent="0.35">
      <c r="A102" s="26"/>
      <c r="B102" s="26"/>
      <c r="C102" s="26"/>
      <c r="D102" s="26"/>
      <c r="E102" s="1" t="s">
        <v>57</v>
      </c>
      <c r="F102" s="62"/>
      <c r="G102" s="61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x14ac:dyDescent="0.35">
      <c r="A103" s="26"/>
      <c r="B103" s="26"/>
      <c r="C103" s="26"/>
      <c r="D103" s="26"/>
      <c r="E103" s="62" t="s">
        <v>65</v>
      </c>
      <c r="G103" s="61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18" x14ac:dyDescent="0.35">
      <c r="A104" s="26"/>
      <c r="B104" s="26"/>
      <c r="C104" s="26"/>
      <c r="D104" s="26"/>
      <c r="E104" s="61" t="s">
        <v>17</v>
      </c>
      <c r="G104" s="61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8" x14ac:dyDescent="0.35">
      <c r="A105" s="26"/>
      <c r="B105" s="26"/>
      <c r="C105" s="26"/>
      <c r="D105" s="26"/>
      <c r="E105" s="61" t="s">
        <v>66</v>
      </c>
      <c r="G105" s="61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18" x14ac:dyDescent="0.35">
      <c r="A106" s="26"/>
      <c r="B106" s="26"/>
      <c r="C106" s="26"/>
      <c r="D106" s="26"/>
      <c r="E106" s="61" t="s">
        <v>67</v>
      </c>
      <c r="G106" s="61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x14ac:dyDescent="0.35">
      <c r="A107" s="26"/>
      <c r="B107" s="26"/>
      <c r="C107" s="26"/>
      <c r="D107" s="26"/>
      <c r="E107" s="61" t="s">
        <v>25</v>
      </c>
      <c r="G107" s="61"/>
      <c r="I107" s="26"/>
      <c r="J107" s="26"/>
      <c r="K107" s="26"/>
      <c r="L107" s="26"/>
      <c r="M107" s="26"/>
      <c r="N107" s="26"/>
      <c r="O107" s="26"/>
      <c r="P107" s="26"/>
      <c r="Q107" s="26"/>
      <c r="R107" s="26"/>
    </row>
    <row r="108" spans="1:18" x14ac:dyDescent="0.35">
      <c r="A108" s="26"/>
      <c r="B108" s="26"/>
      <c r="C108" s="26"/>
      <c r="D108" s="26"/>
      <c r="E108" s="61" t="s">
        <v>28</v>
      </c>
      <c r="G108" s="61"/>
      <c r="I108" s="26"/>
      <c r="J108" s="26"/>
      <c r="K108" s="26"/>
      <c r="L108" s="26"/>
      <c r="M108" s="26"/>
      <c r="N108" s="26"/>
      <c r="O108" s="26"/>
      <c r="P108" s="26"/>
      <c r="Q108" s="26"/>
      <c r="R108" s="26"/>
    </row>
    <row r="109" spans="1:18" x14ac:dyDescent="0.35">
      <c r="A109" s="26"/>
      <c r="B109" s="26"/>
      <c r="C109" s="26"/>
      <c r="D109" s="26"/>
      <c r="E109" s="61" t="s">
        <v>20</v>
      </c>
      <c r="G109" s="61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8" x14ac:dyDescent="0.35">
      <c r="A110" s="26"/>
      <c r="B110" s="26"/>
      <c r="C110" s="26"/>
      <c r="D110" s="26"/>
      <c r="E110" s="61" t="s">
        <v>68</v>
      </c>
      <c r="G110" s="61"/>
      <c r="I110" s="26"/>
      <c r="J110" s="26"/>
      <c r="K110" s="26"/>
      <c r="L110" s="26"/>
      <c r="M110" s="26"/>
      <c r="N110" s="26"/>
      <c r="O110" s="26"/>
      <c r="P110" s="26"/>
      <c r="Q110" s="26"/>
      <c r="R110" s="26"/>
    </row>
    <row r="111" spans="1:18" x14ac:dyDescent="0.35">
      <c r="A111" s="26"/>
      <c r="B111" s="26"/>
      <c r="C111" s="26"/>
      <c r="D111" s="26"/>
      <c r="E111" s="61" t="s">
        <v>71</v>
      </c>
      <c r="G111" s="61"/>
      <c r="I111" s="26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8" x14ac:dyDescent="0.35">
      <c r="A112" s="26"/>
      <c r="B112" s="26"/>
      <c r="C112" s="26"/>
      <c r="D112" s="26"/>
      <c r="E112" s="61" t="s">
        <v>69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8" x14ac:dyDescent="0.35">
      <c r="A113" s="26"/>
      <c r="B113" s="26"/>
      <c r="C113" s="26"/>
      <c r="D113" s="26"/>
      <c r="E113" s="61" t="s">
        <v>70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</row>
    <row r="114" spans="1:18" x14ac:dyDescent="0.35">
      <c r="A114" s="26"/>
      <c r="B114" s="26"/>
      <c r="C114" s="26"/>
      <c r="D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x14ac:dyDescent="0.35">
      <c r="A115" s="26"/>
      <c r="B115" s="26"/>
      <c r="C115" s="26"/>
      <c r="D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</row>
    <row r="116" spans="1:18" x14ac:dyDescent="0.35">
      <c r="A116" s="26"/>
      <c r="B116" s="26"/>
      <c r="C116" s="26"/>
      <c r="D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</row>
    <row r="117" spans="1:18" x14ac:dyDescent="0.35">
      <c r="A117" s="26"/>
      <c r="B117" s="26"/>
      <c r="C117" s="26"/>
      <c r="D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</row>
    <row r="118" spans="1:18" x14ac:dyDescent="0.35">
      <c r="A118" s="26"/>
      <c r="B118" s="26"/>
      <c r="C118" s="26"/>
      <c r="D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x14ac:dyDescent="0.35">
      <c r="A119" s="26"/>
      <c r="B119" s="26"/>
      <c r="C119" s="26"/>
      <c r="D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</row>
    <row r="120" spans="1:18" x14ac:dyDescent="0.35">
      <c r="A120" s="26"/>
      <c r="B120" s="26"/>
      <c r="C120" s="26"/>
      <c r="D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</row>
    <row r="121" spans="1:18" x14ac:dyDescent="0.35">
      <c r="A121" s="26"/>
      <c r="B121" s="26"/>
      <c r="C121" s="26"/>
      <c r="D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</row>
    <row r="122" spans="1:18" x14ac:dyDescent="0.35">
      <c r="A122" s="26"/>
      <c r="B122" s="26"/>
      <c r="C122" s="26"/>
      <c r="D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</row>
    <row r="123" spans="1:18" x14ac:dyDescent="0.35">
      <c r="A123" s="26"/>
      <c r="B123" s="26"/>
      <c r="C123" s="26"/>
      <c r="D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</row>
    <row r="124" spans="1:18" x14ac:dyDescent="0.35">
      <c r="A124" s="26"/>
      <c r="B124" s="26"/>
      <c r="C124" s="26"/>
      <c r="D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</row>
    <row r="125" spans="1:18" x14ac:dyDescent="0.35">
      <c r="A125" s="26"/>
      <c r="B125" s="26"/>
      <c r="C125" s="26"/>
      <c r="D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</row>
    <row r="126" spans="1:18" x14ac:dyDescent="0.35">
      <c r="A126" s="26"/>
      <c r="B126" s="26"/>
      <c r="C126" s="26"/>
      <c r="D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</row>
    <row r="127" spans="1:18" x14ac:dyDescent="0.35">
      <c r="A127" s="26"/>
      <c r="B127" s="26"/>
      <c r="C127" s="26"/>
      <c r="D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</row>
    <row r="128" spans="1:18" x14ac:dyDescent="0.35">
      <c r="A128" s="26"/>
      <c r="B128" s="26"/>
      <c r="C128" s="26"/>
      <c r="D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</row>
    <row r="129" spans="1:18" x14ac:dyDescent="0.35">
      <c r="A129" s="26"/>
      <c r="B129" s="26"/>
      <c r="C129" s="26"/>
      <c r="D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18" x14ac:dyDescent="0.35">
      <c r="A130" s="26"/>
      <c r="B130" s="26"/>
      <c r="C130" s="26"/>
      <c r="D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</row>
    <row r="131" spans="1:18" x14ac:dyDescent="0.35">
      <c r="A131" s="26"/>
      <c r="B131" s="26"/>
      <c r="C131" s="26"/>
      <c r="D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</row>
    <row r="132" spans="1:18" x14ac:dyDescent="0.35">
      <c r="A132" s="26"/>
      <c r="B132" s="26"/>
      <c r="C132" s="26"/>
      <c r="D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</row>
    <row r="133" spans="1:18" x14ac:dyDescent="0.35">
      <c r="A133" s="26"/>
      <c r="B133" s="26"/>
      <c r="C133" s="26"/>
      <c r="D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</row>
    <row r="134" spans="1:18" x14ac:dyDescent="0.35">
      <c r="A134" s="26"/>
      <c r="B134" s="26"/>
      <c r="C134" s="26"/>
      <c r="D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</row>
    <row r="135" spans="1:18" x14ac:dyDescent="0.35">
      <c r="A135" s="26"/>
      <c r="B135" s="26"/>
      <c r="C135" s="26"/>
      <c r="D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</row>
    <row r="136" spans="1:18" x14ac:dyDescent="0.35">
      <c r="A136" s="26"/>
      <c r="B136" s="26"/>
      <c r="C136" s="26"/>
      <c r="D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</row>
    <row r="137" spans="1:18" x14ac:dyDescent="0.35">
      <c r="A137" s="26"/>
      <c r="B137" s="26"/>
      <c r="C137" s="26"/>
      <c r="D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</row>
    <row r="138" spans="1:18" x14ac:dyDescent="0.35">
      <c r="A138" s="26"/>
      <c r="B138" s="26"/>
      <c r="C138" s="26"/>
      <c r="D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x14ac:dyDescent="0.35">
      <c r="A139" s="26"/>
      <c r="B139" s="26"/>
      <c r="C139" s="26"/>
      <c r="D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</row>
    <row r="140" spans="1:18" x14ac:dyDescent="0.35">
      <c r="A140" s="26"/>
      <c r="B140" s="26"/>
      <c r="C140" s="26"/>
      <c r="D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8" x14ac:dyDescent="0.35">
      <c r="A141" s="26"/>
      <c r="B141" s="26"/>
      <c r="C141" s="26"/>
      <c r="D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</row>
    <row r="142" spans="1:18" x14ac:dyDescent="0.35">
      <c r="A142" s="26"/>
      <c r="B142" s="26"/>
      <c r="C142" s="26"/>
      <c r="D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</row>
    <row r="143" spans="1:18" x14ac:dyDescent="0.35">
      <c r="A143" s="26"/>
      <c r="B143" s="26"/>
      <c r="C143" s="26"/>
      <c r="D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</row>
    <row r="144" spans="1:18" x14ac:dyDescent="0.35">
      <c r="A144" s="26"/>
      <c r="B144" s="26"/>
      <c r="C144" s="26"/>
      <c r="D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</row>
    <row r="145" spans="1:18" x14ac:dyDescent="0.35">
      <c r="A145" s="26"/>
      <c r="B145" s="26"/>
      <c r="C145" s="26"/>
      <c r="D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</row>
    <row r="146" spans="1:18" x14ac:dyDescent="0.35">
      <c r="A146" s="26"/>
      <c r="B146" s="26"/>
      <c r="C146" s="26"/>
      <c r="D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</row>
    <row r="147" spans="1:18" x14ac:dyDescent="0.35">
      <c r="A147" s="26"/>
      <c r="B147" s="26"/>
      <c r="C147" s="26"/>
      <c r="D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</row>
    <row r="148" spans="1:18" x14ac:dyDescent="0.35">
      <c r="A148" s="26"/>
      <c r="B148" s="26"/>
      <c r="C148" s="26"/>
      <c r="D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</row>
    <row r="149" spans="1:18" x14ac:dyDescent="0.35">
      <c r="A149" s="26"/>
      <c r="B149" s="26"/>
      <c r="C149" s="26"/>
      <c r="D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</row>
    <row r="150" spans="1:18" x14ac:dyDescent="0.35">
      <c r="A150" s="26"/>
      <c r="B150" s="26"/>
      <c r="C150" s="26"/>
      <c r="D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18" x14ac:dyDescent="0.35">
      <c r="A151" s="26"/>
      <c r="B151" s="26"/>
      <c r="C151" s="26"/>
      <c r="D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x14ac:dyDescent="0.35">
      <c r="A152" s="26"/>
      <c r="B152" s="26"/>
      <c r="C152" s="26"/>
      <c r="D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x14ac:dyDescent="0.35">
      <c r="A153" s="26"/>
      <c r="B153" s="26"/>
      <c r="C153" s="26"/>
      <c r="D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</row>
    <row r="154" spans="1:18" x14ac:dyDescent="0.35">
      <c r="A154" s="26"/>
      <c r="B154" s="26"/>
      <c r="C154" s="26"/>
      <c r="D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</row>
    <row r="155" spans="1:18" x14ac:dyDescent="0.35">
      <c r="A155" s="26"/>
      <c r="B155" s="26"/>
      <c r="C155" s="26"/>
      <c r="D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18" x14ac:dyDescent="0.35">
      <c r="A156" s="26"/>
      <c r="B156" s="26"/>
      <c r="C156" s="26"/>
      <c r="D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8" x14ac:dyDescent="0.35">
      <c r="A157" s="26"/>
      <c r="B157" s="26"/>
      <c r="C157" s="26"/>
      <c r="D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</row>
    <row r="158" spans="1:18" x14ac:dyDescent="0.35">
      <c r="A158" s="26"/>
      <c r="B158" s="26"/>
      <c r="C158" s="26"/>
      <c r="D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</row>
    <row r="159" spans="1:18" x14ac:dyDescent="0.35">
      <c r="A159" s="26"/>
      <c r="B159" s="26"/>
      <c r="C159" s="26"/>
      <c r="D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  <row r="160" spans="1:18" x14ac:dyDescent="0.35">
      <c r="A160" s="26"/>
      <c r="B160" s="26"/>
      <c r="C160" s="26"/>
      <c r="D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8" x14ac:dyDescent="0.35">
      <c r="A161" s="26"/>
      <c r="B161" s="26"/>
      <c r="C161" s="26"/>
      <c r="D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</row>
    <row r="162" spans="1:18" x14ac:dyDescent="0.35">
      <c r="A162" s="26"/>
      <c r="B162" s="26"/>
      <c r="C162" s="26"/>
      <c r="D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</row>
    <row r="163" spans="1:18" x14ac:dyDescent="0.35">
      <c r="A163" s="26"/>
      <c r="B163" s="26"/>
      <c r="C163" s="26"/>
      <c r="D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</row>
    <row r="164" spans="1:18" x14ac:dyDescent="0.35">
      <c r="A164" s="26"/>
      <c r="B164" s="26"/>
      <c r="C164" s="26"/>
      <c r="D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</row>
    <row r="165" spans="1:18" x14ac:dyDescent="0.35">
      <c r="A165" s="26"/>
      <c r="B165" s="26"/>
      <c r="C165" s="26"/>
      <c r="D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</row>
    <row r="166" spans="1:18" x14ac:dyDescent="0.35">
      <c r="A166" s="26"/>
      <c r="B166" s="26"/>
      <c r="C166" s="26"/>
      <c r="D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</row>
    <row r="167" spans="1:18" x14ac:dyDescent="0.35">
      <c r="A167" s="26"/>
      <c r="B167" s="26"/>
      <c r="C167" s="26"/>
      <c r="D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</row>
    <row r="168" spans="1:18" x14ac:dyDescent="0.35">
      <c r="A168" s="26"/>
      <c r="B168" s="26"/>
      <c r="C168" s="26"/>
      <c r="D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</row>
    <row r="169" spans="1:18" x14ac:dyDescent="0.35">
      <c r="A169" s="26"/>
      <c r="B169" s="26"/>
      <c r="C169" s="26"/>
      <c r="D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</row>
    <row r="170" spans="1:18" x14ac:dyDescent="0.35">
      <c r="A170" s="26"/>
      <c r="B170" s="26"/>
      <c r="C170" s="26"/>
      <c r="D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</row>
    <row r="171" spans="1:18" x14ac:dyDescent="0.35">
      <c r="A171" s="26"/>
      <c r="B171" s="26"/>
      <c r="C171" s="26"/>
      <c r="D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</row>
    <row r="172" spans="1:18" x14ac:dyDescent="0.35">
      <c r="A172" s="26"/>
      <c r="B172" s="26"/>
      <c r="C172" s="26"/>
      <c r="D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x14ac:dyDescent="0.35">
      <c r="A173" s="26"/>
      <c r="B173" s="26"/>
      <c r="C173" s="26"/>
      <c r="D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</row>
    <row r="174" spans="1:18" x14ac:dyDescent="0.35">
      <c r="A174" s="26"/>
      <c r="B174" s="26"/>
      <c r="C174" s="26"/>
      <c r="D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x14ac:dyDescent="0.35">
      <c r="A175" s="26"/>
      <c r="B175" s="26"/>
      <c r="C175" s="26"/>
      <c r="D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x14ac:dyDescent="0.35">
      <c r="A176" s="26"/>
      <c r="B176" s="26"/>
      <c r="C176" s="26"/>
      <c r="D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x14ac:dyDescent="0.35">
      <c r="A177" s="26"/>
      <c r="B177" s="26"/>
      <c r="C177" s="26"/>
      <c r="D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</row>
    <row r="178" spans="1:18" x14ac:dyDescent="0.35">
      <c r="A178" s="26"/>
      <c r="B178" s="26"/>
      <c r="C178" s="26"/>
      <c r="D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x14ac:dyDescent="0.35">
      <c r="A179" s="26"/>
      <c r="B179" s="26"/>
      <c r="C179" s="26"/>
      <c r="D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  <row r="180" spans="1:18" x14ac:dyDescent="0.35">
      <c r="A180" s="26"/>
      <c r="B180" s="26"/>
      <c r="C180" s="26"/>
      <c r="D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x14ac:dyDescent="0.35">
      <c r="A181" s="26"/>
      <c r="B181" s="26"/>
      <c r="C181" s="26"/>
      <c r="D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</row>
    <row r="182" spans="1:18" x14ac:dyDescent="0.35">
      <c r="A182" s="26"/>
      <c r="B182" s="26"/>
      <c r="C182" s="26"/>
      <c r="D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</row>
    <row r="183" spans="1:18" x14ac:dyDescent="0.35">
      <c r="A183" s="26"/>
      <c r="B183" s="26"/>
      <c r="C183" s="26"/>
      <c r="D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x14ac:dyDescent="0.35">
      <c r="A184" s="26"/>
      <c r="B184" s="26"/>
      <c r="C184" s="26"/>
      <c r="D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</row>
    <row r="185" spans="1:18" x14ac:dyDescent="0.35">
      <c r="A185" s="26"/>
      <c r="B185" s="26"/>
      <c r="C185" s="26"/>
      <c r="D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</row>
    <row r="186" spans="1:18" x14ac:dyDescent="0.35">
      <c r="A186" s="26"/>
      <c r="B186" s="26"/>
      <c r="C186" s="26"/>
      <c r="D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x14ac:dyDescent="0.35">
      <c r="A187" s="26"/>
      <c r="B187" s="26"/>
      <c r="C187" s="26"/>
      <c r="D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</row>
    <row r="188" spans="1:18" x14ac:dyDescent="0.35">
      <c r="A188" s="26"/>
      <c r="B188" s="26"/>
      <c r="C188" s="26"/>
      <c r="D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</row>
    <row r="189" spans="1:18" x14ac:dyDescent="0.35">
      <c r="A189" s="26"/>
      <c r="B189" s="26"/>
      <c r="C189" s="26"/>
      <c r="D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</row>
    <row r="190" spans="1:18" x14ac:dyDescent="0.35">
      <c r="A190" s="26"/>
      <c r="B190" s="26"/>
      <c r="C190" s="26"/>
      <c r="D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</row>
    <row r="191" spans="1:18" x14ac:dyDescent="0.35">
      <c r="A191" s="26"/>
      <c r="B191" s="26"/>
      <c r="C191" s="26"/>
      <c r="D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</row>
    <row r="192" spans="1:18" x14ac:dyDescent="0.35">
      <c r="A192" s="26"/>
      <c r="B192" s="26"/>
      <c r="C192" s="26"/>
      <c r="D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</row>
    <row r="193" spans="1:18" x14ac:dyDescent="0.35">
      <c r="A193" s="26"/>
      <c r="B193" s="26"/>
      <c r="C193" s="26"/>
      <c r="D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</row>
    <row r="194" spans="1:18" x14ac:dyDescent="0.35">
      <c r="A194" s="26"/>
      <c r="B194" s="26"/>
      <c r="C194" s="26"/>
      <c r="D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</row>
    <row r="195" spans="1:18" x14ac:dyDescent="0.35">
      <c r="A195" s="26"/>
      <c r="B195" s="26"/>
      <c r="C195" s="26"/>
      <c r="D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</row>
    <row r="196" spans="1:18" x14ac:dyDescent="0.35">
      <c r="A196" s="26"/>
      <c r="B196" s="26"/>
      <c r="C196" s="26"/>
      <c r="D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x14ac:dyDescent="0.35">
      <c r="A197" s="26"/>
      <c r="B197" s="26"/>
      <c r="C197" s="26"/>
      <c r="D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</row>
    <row r="198" spans="1:18" x14ac:dyDescent="0.35">
      <c r="A198" s="26"/>
      <c r="B198" s="26"/>
      <c r="C198" s="26"/>
      <c r="D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</row>
    <row r="199" spans="1:18" x14ac:dyDescent="0.35">
      <c r="A199" s="26"/>
      <c r="B199" s="26"/>
      <c r="C199" s="26"/>
      <c r="D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</row>
    <row r="200" spans="1:18" x14ac:dyDescent="0.35">
      <c r="A200" s="26"/>
      <c r="B200" s="26"/>
      <c r="C200" s="26"/>
      <c r="D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</row>
    <row r="201" spans="1:18" x14ac:dyDescent="0.35">
      <c r="A201" s="26"/>
      <c r="B201" s="26"/>
      <c r="C201" s="26"/>
      <c r="D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</row>
    <row r="202" spans="1:18" x14ac:dyDescent="0.35">
      <c r="A202" s="26"/>
      <c r="B202" s="26"/>
      <c r="C202" s="26"/>
      <c r="D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</row>
    <row r="203" spans="1:18" x14ac:dyDescent="0.35">
      <c r="A203" s="26"/>
      <c r="B203" s="26"/>
      <c r="C203" s="26"/>
      <c r="D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</row>
    <row r="204" spans="1:18" x14ac:dyDescent="0.35">
      <c r="A204" s="26"/>
      <c r="B204" s="26"/>
      <c r="C204" s="26"/>
      <c r="D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</row>
    <row r="205" spans="1:18" x14ac:dyDescent="0.35">
      <c r="A205" s="26"/>
      <c r="B205" s="26"/>
      <c r="C205" s="26"/>
      <c r="D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</row>
    <row r="206" spans="1:18" x14ac:dyDescent="0.35">
      <c r="A206" s="26"/>
      <c r="B206" s="26"/>
      <c r="C206" s="26"/>
      <c r="D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</row>
    <row r="207" spans="1:18" x14ac:dyDescent="0.35">
      <c r="A207" s="26"/>
      <c r="B207" s="26"/>
      <c r="C207" s="26"/>
      <c r="D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</row>
    <row r="208" spans="1:18" x14ac:dyDescent="0.35">
      <c r="A208" s="26"/>
      <c r="B208" s="26"/>
      <c r="C208" s="26"/>
      <c r="D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</row>
    <row r="209" spans="1:18" x14ac:dyDescent="0.35">
      <c r="A209" s="26"/>
      <c r="B209" s="26"/>
      <c r="C209" s="26"/>
      <c r="D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</row>
    <row r="210" spans="1:18" x14ac:dyDescent="0.35">
      <c r="A210" s="26"/>
      <c r="B210" s="26"/>
      <c r="C210" s="26"/>
      <c r="D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</row>
    <row r="211" spans="1:18" x14ac:dyDescent="0.35">
      <c r="A211" s="26"/>
      <c r="B211" s="26"/>
      <c r="C211" s="26"/>
      <c r="D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</row>
    <row r="212" spans="1:18" x14ac:dyDescent="0.35">
      <c r="A212" s="26"/>
      <c r="B212" s="26"/>
      <c r="C212" s="26"/>
      <c r="D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</row>
    <row r="213" spans="1:18" x14ac:dyDescent="0.35">
      <c r="A213" s="26"/>
      <c r="B213" s="26"/>
      <c r="C213" s="26"/>
      <c r="D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</row>
    <row r="214" spans="1:18" x14ac:dyDescent="0.35">
      <c r="A214" s="26"/>
      <c r="B214" s="26"/>
      <c r="C214" s="26"/>
      <c r="D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</row>
    <row r="215" spans="1:18" x14ac:dyDescent="0.35">
      <c r="A215" s="26"/>
      <c r="B215" s="26"/>
      <c r="C215" s="26"/>
      <c r="D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</row>
    <row r="216" spans="1:18" x14ac:dyDescent="0.35">
      <c r="A216" s="26"/>
      <c r="B216" s="26"/>
      <c r="C216" s="26"/>
      <c r="D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</row>
    <row r="217" spans="1:18" x14ac:dyDescent="0.35">
      <c r="A217" s="26"/>
      <c r="B217" s="26"/>
      <c r="C217" s="26"/>
      <c r="D217" s="26"/>
    </row>
    <row r="218" spans="1:18" x14ac:dyDescent="0.35">
      <c r="A218" s="26"/>
      <c r="B218" s="26"/>
      <c r="C218" s="26"/>
      <c r="D218" s="26"/>
    </row>
    <row r="219" spans="1:18" x14ac:dyDescent="0.35">
      <c r="A219" s="26"/>
      <c r="B219" s="26"/>
      <c r="C219" s="26"/>
      <c r="D219" s="26"/>
    </row>
    <row r="220" spans="1:18" x14ac:dyDescent="0.35">
      <c r="A220" s="26"/>
      <c r="B220" s="26"/>
      <c r="C220" s="26"/>
      <c r="D220" s="26"/>
    </row>
    <row r="221" spans="1:18" x14ac:dyDescent="0.35">
      <c r="A221" s="26"/>
      <c r="B221" s="26"/>
      <c r="C221" s="26"/>
      <c r="D221" s="26"/>
    </row>
    <row r="222" spans="1:18" x14ac:dyDescent="0.35">
      <c r="A222" s="26"/>
      <c r="B222" s="26"/>
      <c r="C222" s="26"/>
      <c r="D222" s="26"/>
    </row>
    <row r="223" spans="1:18" x14ac:dyDescent="0.35">
      <c r="B223" s="26"/>
      <c r="C223" s="26"/>
      <c r="D223" s="26"/>
    </row>
  </sheetData>
  <sheetProtection algorithmName="SHA-512" hashValue="u2BpYJDnbDLpAos3XH+p1IzCfYZHwHTXYpUdvyehDIkJYrDDj6Nz/RlK4njNfEv1H7eH8PlwkXTY9gshDZ/9sw==" saltValue="1LUpXAODekfGl+WHm/8yWA==" spinCount="100000" sheet="1" objects="1" scenarios="1"/>
  <sortState xmlns:xlrd2="http://schemas.microsoft.com/office/spreadsheetml/2017/richdata2" ref="B23:B30">
    <sortCondition ref="B20:B27"/>
  </sortState>
  <mergeCells count="26">
    <mergeCell ref="I4:R4"/>
    <mergeCell ref="I5:R5"/>
    <mergeCell ref="F7:G7"/>
    <mergeCell ref="I16:J16"/>
    <mergeCell ref="I17:J17"/>
    <mergeCell ref="K16:R16"/>
    <mergeCell ref="K17:R17"/>
    <mergeCell ref="E1:G1"/>
    <mergeCell ref="A5:A15"/>
    <mergeCell ref="A1:B1"/>
    <mergeCell ref="A2:B2"/>
    <mergeCell ref="A3:B3"/>
    <mergeCell ref="A4:B4"/>
    <mergeCell ref="F3:F4"/>
    <mergeCell ref="G3:G4"/>
    <mergeCell ref="D3:D4"/>
    <mergeCell ref="B8:B9"/>
    <mergeCell ref="C8:C9"/>
    <mergeCell ref="A35:A38"/>
    <mergeCell ref="I6:R6"/>
    <mergeCell ref="I7:R7"/>
    <mergeCell ref="I15:R15"/>
    <mergeCell ref="A31:A34"/>
    <mergeCell ref="A16:A18"/>
    <mergeCell ref="A19:A30"/>
    <mergeCell ref="I9:R13"/>
  </mergeCells>
  <conditionalFormatting sqref="R2">
    <cfRule type="cellIs" dxfId="12" priority="16" operator="between">
      <formula>49.9</formula>
      <formula>45</formula>
    </cfRule>
    <cfRule type="cellIs" dxfId="11" priority="17" operator="lessThan">
      <formula>45</formula>
    </cfRule>
    <cfRule type="cellIs" dxfId="10" priority="18" operator="greaterThanOrEqual">
      <formula>50</formula>
    </cfRule>
  </conditionalFormatting>
  <conditionalFormatting sqref="J2">
    <cfRule type="expression" dxfId="9" priority="9">
      <formula>$I$2&gt;=5</formula>
    </cfRule>
    <cfRule type="expression" dxfId="8" priority="10">
      <formula>$I$2&lt;5</formula>
    </cfRule>
  </conditionalFormatting>
  <conditionalFormatting sqref="I2">
    <cfRule type="cellIs" dxfId="7" priority="7" operator="greaterThanOrEqual">
      <formula>5</formula>
    </cfRule>
    <cfRule type="cellIs" dxfId="6" priority="8" operator="lessThan">
      <formula>5</formula>
    </cfRule>
  </conditionalFormatting>
  <conditionalFormatting sqref="C2">
    <cfRule type="cellIs" dxfId="5" priority="5" operator="greaterThanOrEqual">
      <formula>4</formula>
    </cfRule>
    <cfRule type="cellIs" dxfId="4" priority="6" operator="lessThan">
      <formula>4</formula>
    </cfRule>
  </conditionalFormatting>
  <conditionalFormatting sqref="C3:C4">
    <cfRule type="cellIs" dxfId="3" priority="3" operator="greaterThanOrEqual">
      <formula>5</formula>
    </cfRule>
    <cfRule type="cellIs" dxfId="2" priority="4" operator="lessThan">
      <formula>5</formula>
    </cfRule>
  </conditionalFormatting>
  <conditionalFormatting sqref="K2">
    <cfRule type="cellIs" dxfId="1" priority="1" operator="greaterThanOrEqual">
      <formula>8</formula>
    </cfRule>
    <cfRule type="cellIs" dxfId="0" priority="2" operator="lessThan">
      <formula>8</formula>
    </cfRule>
  </conditionalFormatting>
  <dataValidations xWindow="815" yWindow="291" count="6">
    <dataValidation type="list" allowBlank="1" showErrorMessage="1" errorTitle="Incorrect Number" error="You need to enter a number between 9 and 1" promptTitle="Please enter the number" prompt="For maths and english, please add in your GCSE number" sqref="C2:C4" xr:uid="{00000000-0002-0000-0000-000000000000}">
      <formula1>$F$68:$F$76</formula1>
    </dataValidation>
    <dataValidation type="list" allowBlank="1" showErrorMessage="1" errorTitle="Incorrect Grade" error="Please enter a grade from A*-G" promptTitle="Please enter your grade" prompt="Please enter your GCSE grades for your subjects" sqref="C25" xr:uid="{00000000-0002-0000-0000-000001000000}">
      <formula1>$F$78:$F$85</formula1>
    </dataValidation>
    <dataValidation type="list" allowBlank="1" showErrorMessage="1" errorTitle="Incorrect Grade" error="Please enter a grade from A*-G" promptTitle="Please enter your grade" prompt="Please enter your GCSE grades for your subjects" sqref="C31:C34 C5:C7 C10:C21 C23 C26:C28" xr:uid="{00000000-0002-0000-0000-000002000000}">
      <formula1>$F$68:$F$77</formula1>
    </dataValidation>
    <dataValidation type="list" allowBlank="1" showInputMessage="1" showErrorMessage="1" sqref="C8:C9" xr:uid="{00000000-0002-0000-0000-000003000000}">
      <formula1>$G$67:$G$84</formula1>
    </dataValidation>
    <dataValidation type="list" allowBlank="1" showErrorMessage="1" errorTitle="Incorrect grade" error="Please enter the correct grade from the list" promptTitle="Please enter your grade" prompt="Please enter your grade for iMedia" sqref="C29:C30 C24" xr:uid="{00000000-0002-0000-0000-000004000000}">
      <formula1>$W$2:$W$8</formula1>
    </dataValidation>
    <dataValidation type="list" allowBlank="1" showErrorMessage="1" errorTitle="Incorrect grade" error="Please enter the correct grade from the list" promptTitle="Please enter your grade" prompt="Please enter your grade for the vocational qualification" sqref="C35:C38" xr:uid="{00000000-0002-0000-0000-000005000000}">
      <formula1>$W$2:$W$8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Sixth Form Calculator</vt:lpstr>
    </vt:vector>
  </TitlesOfParts>
  <Company>Bishop Stopford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Arthur Harwood</cp:lastModifiedBy>
  <cp:lastPrinted>2016-11-30T11:34:01Z</cp:lastPrinted>
  <dcterms:created xsi:type="dcterms:W3CDTF">2016-11-22T14:26:24Z</dcterms:created>
  <dcterms:modified xsi:type="dcterms:W3CDTF">2022-08-24T09:01:42Z</dcterms:modified>
</cp:coreProperties>
</file>